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firstSheet="3" activeTab="5"/>
  </bookViews>
  <sheets>
    <sheet name="Institución" sheetId="1" r:id="rId1"/>
    <sheet name="I. Clasificación económica" sheetId="2" r:id="rId2"/>
    <sheet name="II .Concepto gasto" sheetId="3" r:id="rId3"/>
    <sheet name="III. Plazas Estructura Org" sheetId="4" r:id="rId4"/>
    <sheet name="IV Costo Estructura" sheetId="5" r:id="rId5"/>
    <sheet name="V- Contrataciones" sheetId="6" r:id="rId6"/>
    <sheet name="VI. Comisiones y Viáticos" sheetId="7" r:id="rId7"/>
    <sheet name="Indicador 1" sheetId="8" r:id="rId8"/>
    <sheet name="Indicador 2" sheetId="9" r:id="rId9"/>
    <sheet name="Indicador 3" sheetId="10" r:id="rId10"/>
    <sheet name="Indicador 4" sheetId="11" r:id="rId11"/>
    <sheet name="Indicador 5" sheetId="12" r:id="rId12"/>
    <sheet name="Indicador 6" sheetId="13" r:id="rId13"/>
    <sheet name="Indicador 7" sheetId="14" r:id="rId14"/>
    <sheet name="Indicador 8" sheetId="15" r:id="rId15"/>
  </sheets>
  <externalReferences>
    <externalReference r:id="rId18"/>
  </externalReferences>
  <definedNames>
    <definedName name="_xlnm.Print_Titles" localSheetId="2">'II .Concepto gasto'!$1:$9</definedName>
  </definedNames>
  <calcPr fullCalcOnLoad="1"/>
</workbook>
</file>

<file path=xl/comments1.xml><?xml version="1.0" encoding="utf-8"?>
<comments xmlns="http://schemas.openxmlformats.org/spreadsheetml/2006/main">
  <authors>
    <author>83083</author>
  </authors>
  <commentList>
    <comment ref="C2" authorId="0">
      <text>
        <r>
          <rPr>
            <b/>
            <sz val="9"/>
            <rFont val="Tahoma"/>
            <family val="2"/>
          </rPr>
          <t>Seleccionar la institución correspondiente de la lista desplegable</t>
        </r>
      </text>
    </comment>
  </commentList>
</comments>
</file>

<file path=xl/sharedStrings.xml><?xml version="1.0" encoding="utf-8"?>
<sst xmlns="http://schemas.openxmlformats.org/spreadsheetml/2006/main" count="988" uniqueCount="792">
  <si>
    <t>Clasificación Económica</t>
  </si>
  <si>
    <t>Concepto</t>
  </si>
  <si>
    <t xml:space="preserve">Presupuesto Ejercido </t>
  </si>
  <si>
    <t>(millones de pesos)</t>
  </si>
  <si>
    <r>
      <t>Variación Porcentual Real del Último Año Reportado con respecto a los años anteriores</t>
    </r>
    <r>
      <rPr>
        <b/>
        <vertAlign val="superscript"/>
        <sz val="7"/>
        <color indexed="9"/>
        <rFont val="Montserrat"/>
        <family val="0"/>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</si>
  <si>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</si>
  <si>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</si>
  <si>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</si>
  <si>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</si>
  <si>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</si>
  <si>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</si>
  <si>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</si>
  <si>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</si>
  <si>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</si>
  <si>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</si>
  <si>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</si>
  <si>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</si>
  <si>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</si>
  <si>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</si>
  <si>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</si>
  <si>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</si>
  <si>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</si>
  <si>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</si>
  <si>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</si>
  <si>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</si>
  <si>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</si>
  <si>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</si>
  <si>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</si>
  <si>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</si>
  <si>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</si>
  <si>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</si>
  <si>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</si>
  <si>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</si>
  <si>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</si>
  <si>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</si>
  <si>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</si>
  <si>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</si>
  <si>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</si>
  <si>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</si>
  <si>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</si>
  <si>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</si>
  <si>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</si>
  <si>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</si>
  <si>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</si>
  <si>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</si>
  <si>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</si>
  <si>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</si>
  <si>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</si>
  <si>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</si>
  <si>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</si>
  <si>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</si>
  <si>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</si>
  <si>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</si>
  <si>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</si>
  <si>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</si>
  <si>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</si>
  <si>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</si>
  <si>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</si>
  <si>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</si>
  <si>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</si>
  <si>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</si>
  <si>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</si>
  <si>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</si>
  <si>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</si>
  <si>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</si>
  <si>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</si>
  <si>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</si>
  <si>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</si>
  <si>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</si>
  <si>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</si>
  <si>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</si>
  <si>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</si>
  <si>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</si>
  <si>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</si>
  <si>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</si>
  <si>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</si>
  <si>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</si>
  <si>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</si>
  <si>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</si>
  <si>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</si>
  <si>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</si>
  <si>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</si>
  <si>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</si>
  <si>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</si>
  <si>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</si>
  <si>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</si>
  <si>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</si>
  <si>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</si>
  <si>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</si>
  <si>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</si>
  <si>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</si>
  <si>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</si>
  <si>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</si>
  <si>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</si>
  <si>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</si>
  <si>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</si>
  <si>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</si>
  <si>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</si>
  <si>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</si>
  <si>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</si>
  <si>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</si>
  <si>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</si>
  <si>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</si>
  <si>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</si>
  <si>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</si>
  <si>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</si>
  <si>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</si>
  <si>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</si>
  <si>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</si>
  <si>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</si>
  <si>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</si>
  <si>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</si>
  <si>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</si>
  <si>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</si>
  <si>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</si>
  <si>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</si>
  <si>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</si>
  <si>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</si>
  <si>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</si>
  <si>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</si>
  <si>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</si>
  <si>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</si>
  <si>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</si>
  <si>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</si>
  <si>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</si>
  <si>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</si>
  <si>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</si>
  <si>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</si>
  <si>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</si>
  <si>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</si>
  <si>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</si>
  <si>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</si>
  <si>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</si>
  <si>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</si>
  <si>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</si>
  <si>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</si>
  <si>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</si>
  <si>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indexed="9"/>
        <rFont val="Montserrat"/>
        <family val="0"/>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</si>
  <si>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</si>
  <si>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</si>
  <si>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</si>
  <si>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</si>
  <si>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</si>
  <si>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</si>
  <si>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</si>
  <si>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</si>
  <si>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</si>
  <si>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</si>
  <si>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</si>
  <si>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</si>
  <si>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</si>
  <si>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</si>
  <si>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</si>
  <si>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</si>
  <si>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</si>
  <si>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</si>
  <si>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</si>
  <si>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</si>
  <si>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</si>
  <si>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</si>
  <si>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</si>
  <si>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</si>
  <si>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</si>
  <si>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</si>
  <si>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</si>
  <si>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</si>
  <si>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</si>
  <si>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</si>
  <si>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</si>
  <si>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</si>
  <si>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</si>
  <si>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</si>
  <si>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</si>
  <si>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</si>
  <si>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</si>
  <si>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</si>
  <si>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</si>
  <si>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</si>
  <si>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</si>
  <si>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</si>
  <si>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</si>
  <si>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</si>
  <si>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</si>
  <si>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</si>
  <si>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</si>
  <si>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</si>
  <si>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</si>
  <si>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</si>
  <si>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</si>
  <si>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</si>
  <si>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</si>
  <si>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</si>
  <si>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</si>
  <si>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</si>
  <si>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</si>
  <si>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</si>
  <si>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</si>
  <si>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</si>
  <si>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</si>
  <si>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</si>
  <si>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</si>
  <si>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</si>
  <si>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</si>
  <si>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</si>
  <si>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</si>
  <si>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</si>
  <si>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</si>
  <si>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</si>
  <si>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</si>
  <si>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</si>
  <si>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</si>
  <si>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</si>
  <si>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</si>
  <si>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</si>
  <si>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</si>
  <si>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</si>
  <si>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</si>
  <si>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</si>
  <si>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</si>
  <si>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</si>
  <si>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</si>
  <si>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</si>
  <si>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</si>
  <si>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</si>
  <si>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</si>
  <si>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</si>
  <si>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</si>
  <si>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</si>
  <si>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</si>
  <si>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</si>
  <si>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</si>
  <si>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</si>
  <si>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</si>
  <si>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</si>
  <si>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</si>
  <si>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</si>
  <si>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</si>
  <si>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</si>
  <si>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</si>
  <si>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</si>
  <si>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</si>
  <si>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</si>
  <si>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</si>
  <si>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</si>
  <si>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</si>
  <si>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</si>
  <si>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</si>
  <si>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</si>
  <si>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</si>
  <si>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</si>
  <si>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</si>
  <si>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</si>
  <si>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</si>
  <si>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</si>
  <si>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</si>
  <si>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</si>
  <si>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</si>
  <si>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</si>
  <si>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</si>
  <si>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</si>
  <si>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</si>
  <si>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</si>
  <si>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</si>
  <si>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</si>
  <si>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</si>
  <si>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</si>
  <si>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</si>
  <si>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</si>
  <si>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</si>
  <si>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</si>
  <si>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</si>
  <si>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</si>
  <si>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</si>
  <si>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</si>
  <si>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</si>
  <si>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</si>
  <si>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</si>
  <si>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</si>
  <si>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</si>
  <si>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</si>
  <si>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</si>
  <si>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</si>
  <si>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</si>
  <si>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</si>
  <si>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</si>
  <si>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</si>
  <si>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</si>
  <si>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</si>
  <si>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</si>
  <si>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</si>
  <si>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</si>
  <si>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</si>
  <si>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</si>
  <si>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</si>
  <si>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</si>
  <si>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</si>
  <si>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</si>
  <si>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</si>
  <si>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</si>
  <si>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</si>
  <si>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</si>
  <si>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</si>
  <si>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</si>
  <si>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</si>
  <si>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</si>
  <si>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</si>
  <si>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</si>
  <si>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</si>
  <si>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</si>
  <si>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</si>
  <si>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</si>
  <si>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</si>
  <si>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</si>
  <si>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</si>
  <si>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</si>
  <si>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</si>
  <si>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</si>
  <si>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</si>
  <si>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</si>
  <si>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</si>
  <si>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</si>
  <si>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</si>
  <si>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</si>
  <si>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</si>
  <si>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</si>
  <si>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</si>
  <si>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</si>
  <si>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</si>
  <si>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</si>
  <si>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</si>
  <si>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</si>
  <si>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</si>
  <si>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</si>
  <si>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</si>
  <si>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</si>
  <si>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</si>
  <si>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</si>
  <si>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</si>
  <si>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</si>
  <si>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</si>
  <si>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</si>
  <si>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</si>
  <si>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</si>
  <si>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</si>
  <si>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</si>
  <si>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</si>
  <si>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</si>
  <si>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</si>
  <si>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</si>
  <si>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</si>
  <si>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</si>
  <si>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</si>
  <si>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</si>
  <si>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</si>
  <si>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</si>
  <si>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</si>
  <si>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</si>
  <si>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</si>
  <si>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</si>
  <si>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</si>
  <si>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</si>
  <si>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</si>
  <si>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</si>
  <si>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</si>
  <si>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</si>
  <si>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</si>
  <si>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</si>
  <si>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</si>
  <si>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</si>
  <si>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</si>
  <si>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</si>
  <si>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</si>
  <si>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</si>
  <si>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</si>
  <si>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</si>
  <si>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</si>
  <si>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</si>
  <si>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</si>
  <si>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</si>
  <si>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</si>
  <si>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</si>
  <si>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</si>
  <si>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</si>
  <si>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</si>
  <si>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</si>
  <si>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</si>
  <si>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</si>
  <si>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</si>
  <si>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</si>
  <si>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</si>
  <si>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</si>
  <si>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</si>
  <si>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</si>
  <si>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</si>
  <si>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</si>
  <si>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</si>
  <si>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</si>
  <si>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</si>
  <si>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</si>
  <si>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</si>
  <si>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</si>
  <si>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</si>
  <si>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</si>
  <si>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</si>
  <si>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</si>
  <si>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</si>
  <si>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</si>
  <si>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</si>
  <si>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</si>
  <si>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</si>
  <si>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</si>
  <si>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</si>
  <si>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</si>
  <si>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</si>
  <si>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</si>
  <si>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</si>
  <si>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</si>
  <si>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</si>
  <si>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</si>
  <si>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</si>
  <si>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</si>
  <si>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</si>
  <si>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</si>
  <si>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</si>
  <si>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</si>
  <si>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</si>
  <si>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</si>
  <si>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</si>
  <si>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</si>
  <si>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</si>
  <si>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</si>
  <si>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</si>
  <si>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</si>
  <si>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</si>
  <si>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</si>
  <si>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</si>
  <si>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</si>
  <si>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</si>
  <si>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</si>
  <si>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</si>
  <si>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</si>
  <si>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</si>
  <si>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</si>
  <si>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</si>
  <si>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</si>
  <si>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</si>
  <si>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</si>
  <si>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</si>
  <si>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</si>
  <si>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</si>
  <si>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</si>
  <si>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</si>
  <si>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</si>
  <si>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</si>
  <si>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</si>
  <si>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</si>
  <si>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</si>
  <si>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</si>
  <si>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</si>
  <si>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</si>
  <si>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</si>
  <si>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</si>
  <si>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</si>
  <si>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</si>
  <si>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</si>
  <si>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</si>
  <si>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</si>
  <si>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</si>
  <si>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</si>
  <si>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</si>
  <si>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</si>
  <si>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</si>
  <si>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</si>
  <si>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</si>
  <si>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</si>
  <si>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</si>
  <si>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</si>
  <si>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</si>
  <si>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</si>
  <si>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</si>
  <si>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</si>
  <si>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</si>
  <si>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</si>
  <si>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</si>
  <si>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</si>
  <si>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</si>
  <si>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</si>
  <si>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</si>
  <si>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</si>
  <si>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</si>
  <si>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</si>
  <si>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</si>
  <si>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</si>
  <si>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</si>
  <si>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</si>
  <si>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</si>
  <si>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</si>
  <si>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</si>
  <si>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</si>
  <si>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</si>
  <si>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</si>
  <si>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</si>
  <si>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</si>
  <si>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</si>
  <si>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</si>
  <si>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</si>
  <si>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</si>
  <si>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</si>
  <si>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</si>
  <si>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</si>
  <si>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</si>
  <si>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</si>
  <si>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</si>
  <si>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</si>
  <si>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</si>
  <si>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</si>
  <si>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</si>
  <si>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</si>
  <si>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</si>
  <si>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</si>
  <si>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</si>
  <si>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</si>
  <si>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</si>
  <si>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</si>
  <si>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</si>
  <si>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</si>
  <si>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</si>
  <si>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</si>
  <si>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</si>
  <si>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</si>
  <si>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</si>
  <si>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</si>
  <si>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</si>
  <si>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</si>
  <si>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</si>
  <si>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</si>
  <si>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</si>
  <si>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</si>
  <si>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</si>
  <si>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</si>
  <si>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</si>
  <si>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</si>
  <si>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</si>
  <si>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</si>
  <si>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</si>
  <si>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</si>
  <si>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</si>
  <si>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</si>
  <si>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</si>
  <si>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</si>
  <si>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</si>
  <si>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</si>
  <si>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</si>
  <si>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</si>
  <si>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</si>
  <si>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</si>
  <si>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</si>
  <si>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</si>
  <si>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</si>
  <si>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</si>
  <si>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</si>
  <si>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</si>
  <si>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</si>
  <si>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</si>
  <si>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</si>
  <si>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</si>
  <si>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</si>
  <si>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</si>
  <si>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</si>
  <si>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</si>
  <si>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</si>
  <si>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</si>
  <si>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</si>
  <si>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</si>
  <si>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</si>
  <si>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</si>
  <si>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</si>
  <si>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</si>
  <si>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</si>
  <si>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</si>
  <si>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</si>
  <si>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</si>
  <si>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</si>
  <si>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</si>
  <si>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</si>
  <si>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</si>
  <si>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</si>
  <si>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</si>
  <si>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</si>
  <si>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</si>
  <si>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</si>
  <si>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</si>
  <si>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</si>
  <si>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</si>
  <si>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</si>
  <si>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</si>
  <si>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</si>
  <si>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</si>
  <si>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</si>
  <si>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</si>
  <si>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</si>
  <si>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</si>
  <si>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</si>
  <si>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</si>
  <si>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</si>
  <si>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</si>
  <si>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</si>
  <si>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</si>
  <si>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</si>
  <si>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</si>
  <si>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</si>
  <si>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</si>
  <si>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</si>
  <si>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</si>
  <si>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</si>
  <si>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</si>
  <si>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</si>
  <si>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</si>
  <si>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</si>
  <si>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</si>
  <si>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</si>
  <si>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</si>
  <si>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</si>
  <si>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</si>
  <si>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</si>
  <si>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</si>
  <si>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</si>
  <si>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</si>
  <si>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</si>
  <si>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</si>
  <si>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</si>
  <si>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</si>
  <si>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</si>
  <si>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</si>
  <si>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</si>
  <si>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</si>
  <si>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</si>
  <si>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</si>
  <si>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</si>
  <si>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</si>
  <si>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</si>
  <si>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</si>
  <si>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</si>
  <si>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</si>
  <si>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indexed="9"/>
        <rFont val="Montserrat"/>
        <family val="0"/>
      </rPr>
      <t>1</t>
    </r>
  </si>
  <si>
    <r>
      <t>Justificación de situaciones contingentes</t>
    </r>
    <r>
      <rPr>
        <b/>
        <vertAlign val="superscript"/>
        <sz val="6"/>
        <color indexed="9"/>
        <rFont val="Montserrat"/>
        <family val="0"/>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</si>
  <si>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</si>
  <si>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indexed="9"/>
        <rFont val="Monserat"/>
        <family val="0"/>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</si>
  <si>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</si>
  <si>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</si>
  <si>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indexed="9"/>
        <rFont val="Montserrat"/>
        <family val="0"/>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</si>
  <si>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</si>
  <si>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</si>
  <si>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</si>
  <si>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</si>
  <si>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</si>
  <si>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</si>
  <si>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</si>
  <si>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</si>
  <si>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</si>
  <si>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</si>
  <si>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</si>
  <si>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Gasto en servicios personales del año base, ajustado por el tabulador vigente</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</si>
  <si>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</si>
  <si>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</si>
  <si>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</si>
  <si>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</si>
  <si>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</si>
  <si>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</si>
  <si>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</si>
  <si>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</si>
  <si>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</si>
  <si>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</si>
  <si>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</si>
  <si>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</si>
  <si>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</si>
  <si>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</si>
  <si>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</si>
  <si>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</si>
  <si>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</si>
  <si>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</si>
  <si>
    <t xml:space="preserve">Mando </t>
  </si>
  <si>
    <t>Enlace</t>
  </si>
  <si>
    <t>Médica</t>
  </si>
  <si>
    <t>Apoyo administrativo</t>
  </si>
  <si>
    <t>Soporte administrativo</t>
  </si>
  <si>
    <t>Apoyo y Soporte</t>
  </si>
  <si>
    <t xml:space="preserve"> </t>
  </si>
  <si>
    <t>DIRECCIÓN GENERAL DE RECURSOS HUMANOS Y ORGANIZACIÓN, DE LA SECRETARIA DE SALUD.</t>
  </si>
  <si>
    <t xml:space="preserve">LA PROGRAMACIÓN, PRESUPUESTACIÓN, EJERCICIO Y CONTROL DEL CAPITULO 1000 "SERVICIOS PERSONALES", ES REALIZADA POR LA </t>
  </si>
  <si>
    <t>NOTA:</t>
  </si>
  <si>
    <t>ESTE CENTRO CUENTA CON LA INFORMACIÓN DEL PRESUPUESTO EJERCIDO POR CAPITULO.</t>
  </si>
  <si>
    <t xml:space="preserve"> LOS PROCESOS DE CONSOLIDACIÓN Y LICITACIÓN O INVITACIÓN A CUANDO MENOS TRES PERSONAS, SON EFECTUADAS POR LA DIRECCIÓN GENERAL DE RECURSOS</t>
  </si>
  <si>
    <t>HUMANOS Y ORGANIZACIÓN, ASI COMO POR LA DIRECCIÓN GENERAL DE RECURSOS MATERIALES Y SERVICIOS GENERALES Y POR LA DIRECCIÓN GENERAL</t>
  </si>
  <si>
    <t>DE TECNOLOGÍAS DE LA INFORMACIÓN.</t>
  </si>
  <si>
    <t>Durante el ejercicio fiscal 2019, se tuvo un variación de precios a la alza, por el incremento en la paridad de dólar contra el peso, respecto al ajercicio fiscal 2018.</t>
  </si>
  <si>
    <t>Se ha reiterado al personal médico y administrativo a través de circulares, la importancia de cuidar el consumo del agua, de igual forma se ha realizado reparaciones en tuberías, muebles de baño y cocina que han presentado fugas o goteras. El riego de los jardines se realiza durante las noches para evitar la evaporación durante el día.</t>
  </si>
  <si>
    <t>No se ha requerido el mantenimiento a los equipos de impresión, ya que estos presentan un funcionamiento correcto y el mantenimiento a que llegan a someterse, es llevado a cabo por personal de conservación del propio Hospital.</t>
  </si>
  <si>
    <r>
      <t xml:space="preserve">Son recursos empleados con el objeto de cubrir la necesidad de materiales, papelería y útiles de oficina y así </t>
    </r>
    <r>
      <rPr>
        <sz val="9"/>
        <color indexed="8"/>
        <rFont val="Calibri"/>
        <family val="2"/>
      </rPr>
      <t xml:space="preserve">proporcionar los insumos necesarios para mantener la operación del Hospital General de México Eduardo Liceaga en sus </t>
    </r>
    <r>
      <rPr>
        <sz val="9"/>
        <color indexed="8"/>
        <rFont val="Calibri"/>
        <family val="2"/>
      </rPr>
      <t>distintas áreas. Cabe hacer mención que el porcentaje de gasto en esta partida procede de  Recursos Fiscales (80%) a tráves de la Tienda Digital que se implemento a partir del ejercicio 2019.</t>
    </r>
  </si>
  <si>
    <t>Así mismo el recurso asignado en su mayoría fue de recursos propios, situación que como se ha comentado en diversas ocasiones se ha visto afectado por la disminución de la recaudación en forma considerable.</t>
  </si>
  <si>
    <t>1)         Respecto a la disminución que se observa, esta se derivó, en gran medida a que en el ejercicio 2018, se liquido pasivo del ejercicio anterior, por lo que su ejercicio se vio incrementado considerablemente, así mismo la plantilla de personal no se vio incrementada, y se han realizado medidas de supervisión de la entrega de alimentos para su mejor control y evitar gastos injustificados, por otra parte con la indicación de privilegiar la asignación de los contratos a través de licitación pública, se ha obtenido una disminución en su precio.</t>
  </si>
  <si>
    <t>La variación se observa derivado de la procedencia de los insumos mismos que estan sujetos a tipo de cambio.</t>
  </si>
  <si>
    <t>No se llevarón a cabo asignaciones en esta partida.</t>
  </si>
  <si>
    <t>Se llevaron a cabo mantenimientos correctivos a la plantilla vehicular propiedad del Hospital General de México "Dr. Eduardo Liceaga", ya que los automotores cuentan con una antigüedad de mas de 15 años. Del resultado obtenido al mantenimiento de los vehículos, se obtuvo un mejor rendimiento en el consumo de combustibles.</t>
  </si>
  <si>
    <t>Se han eficientado los consumos de gas con la utilización de energías alternas como es el caso de la torre de Cardio Neumo Unidad 503 y Oncología Unidad 111, que actualmente cuentan con paneles solares calentadores, lo que reduce el consumo de gas.</t>
  </si>
  <si>
    <t>No se ejercio esta partida, toda vez que la tecnología utilizada para las comunicaciones en el hospital estan vinculadas a la telefonía IP.</t>
  </si>
  <si>
    <t>Únicamente se cuenta con la contratación de telefonía celular, para la Directora del Hospital General de México "Dr. Eduardo Liceaga", se busco un plan tarifario y de datos que permitiera un ahorro respecto al ejercicio anterior.</t>
  </si>
  <si>
    <t>No se ejercio esta partida.</t>
  </si>
  <si>
    <t>El servicio de mensajeria esta cubierto en su mayor parte por el área de transportes del Departamento de Servicios Generales, salvo aquella paquetería que se tiene  que enviar a otros estados, en el que se utilizan servicios de mensajeria comerciales.</t>
  </si>
  <si>
    <t>El pago del servicio integral de telecomunicaciones esta integrado por los rubros de internet, servicios administrados, Red LAN, y telefonía, la cual incluye la administración del servicio por parte de la empresa contratada e incluye la migración de telefonía análoga a telefonía IP,   recursos indispensables para realizar actividades de cobertura en su totalidad para la atención médica de la población usuaria de los servicios de hospitalización, consultas y estudios de laboratorio, además de que las implicaciones que enfrentaría este hospital al no atender una poblacion mayor.</t>
  </si>
  <si>
    <t>Partida no ejercida, salvo excepciones plenamente justificadas.</t>
  </si>
  <si>
    <t>Partida no ejercida.</t>
  </si>
  <si>
    <t xml:space="preserve">La disminución en esta partida se originó </t>
  </si>
  <si>
    <t>Partida no ejercida</t>
  </si>
  <si>
    <t xml:space="preserve">El ejercicio se vio incrementado derivado del incremento de l  residentes médicos a quienes se les proporcionó equipo para llevar a cabo la atención de sus pacientes de la substitución de equipos del Hospital con una antigüedad considerable y </t>
  </si>
  <si>
    <t>El incremento en esta partida se observa derivado de los  trabajos de conservación en los distintos servicios médicos, ya que los inmuebles del Hospital, presentan deterioro en sus acabados e instalaciones debido a la antigüedad del propio Hospital y por los daños ocasionados durante los sismos de 2017 y 2018, por lo que a fin de mejorar la atención a los pacientes, se priorizaron los trabajos a las áreas médicas que lo requirieran, cabe señalar que considerando lo anterior el recurso otorgado se considera insuficiente, toda vez que aunado a los comentarios anteriores se han incrementado las unidades de atención (Edificio de Rehabilitación, Audiología y Patología), no asi el presupuesto asignado.</t>
  </si>
  <si>
    <t>En el Manual de percepciones de la Administración Pública Federal 2018, se contemplaba el pago de dicha prestación, así mismo se asigno presupuesto federal 2018, para hacer frente a dicha percepción.</t>
  </si>
  <si>
    <t>32101</t>
  </si>
  <si>
    <t>32201</t>
  </si>
  <si>
    <t>32301</t>
  </si>
  <si>
    <t>32302</t>
  </si>
  <si>
    <t>32303</t>
  </si>
  <si>
    <t>32502</t>
  </si>
  <si>
    <t>32503</t>
  </si>
  <si>
    <t>32505</t>
  </si>
  <si>
    <t>32601</t>
  </si>
  <si>
    <t>32903</t>
  </si>
  <si>
    <t>21101</t>
  </si>
  <si>
    <t>21201</t>
  </si>
  <si>
    <t>21401</t>
  </si>
  <si>
    <t>21501</t>
  </si>
  <si>
    <t>22102</t>
  </si>
  <si>
    <t>22103</t>
  </si>
  <si>
    <t>22104</t>
  </si>
  <si>
    <t>22106</t>
  </si>
  <si>
    <t>26102</t>
  </si>
  <si>
    <t>26103</t>
  </si>
  <si>
    <t>26104</t>
  </si>
  <si>
    <t>26105</t>
  </si>
  <si>
    <t>31201</t>
  </si>
  <si>
    <t>31301</t>
  </si>
  <si>
    <t>31401</t>
  </si>
  <si>
    <t>31501</t>
  </si>
  <si>
    <t>31601</t>
  </si>
  <si>
    <t>31602</t>
  </si>
  <si>
    <t>31603</t>
  </si>
  <si>
    <t>31701</t>
  </si>
  <si>
    <t>31801</t>
  </si>
  <si>
    <t>31802</t>
  </si>
  <si>
    <t>31901</t>
  </si>
  <si>
    <t>31902</t>
  </si>
  <si>
    <t>31904</t>
  </si>
  <si>
    <t>33604</t>
  </si>
  <si>
    <t>35101</t>
  </si>
  <si>
    <t>35201</t>
  </si>
  <si>
    <t>37301</t>
  </si>
  <si>
    <t>37304</t>
  </si>
  <si>
    <t>37801</t>
  </si>
  <si>
    <t>38301</t>
  </si>
  <si>
    <t>38401</t>
  </si>
  <si>
    <t>38501</t>
  </si>
  <si>
    <t>51101</t>
  </si>
  <si>
    <t>51201</t>
  </si>
  <si>
    <t>51501</t>
  </si>
  <si>
    <t>51901</t>
  </si>
  <si>
    <t>56501</t>
  </si>
  <si>
    <t>37802</t>
  </si>
  <si>
    <t>33101</t>
  </si>
  <si>
    <t>33102</t>
  </si>
  <si>
    <t>33103</t>
  </si>
  <si>
    <t>33104</t>
  </si>
  <si>
    <t>33501</t>
  </si>
  <si>
    <t>36101</t>
  </si>
  <si>
    <t>36201</t>
  </si>
  <si>
    <t>36901</t>
  </si>
  <si>
    <t>14403</t>
  </si>
  <si>
    <t>14404</t>
  </si>
  <si>
    <r>
      <t xml:space="preserve">Gasto de la partida 37602 del año corriente </t>
    </r>
    <r>
      <rPr>
        <b/>
        <sz val="7"/>
        <color indexed="8"/>
        <rFont val="Montserrat"/>
        <family val="0"/>
      </rPr>
      <t>2020</t>
    </r>
  </si>
  <si>
    <r>
      <t xml:space="preserve">Gasto de la partida 37602 del año corriente </t>
    </r>
    <r>
      <rPr>
        <b/>
        <sz val="7"/>
        <color indexed="8"/>
        <rFont val="Montserrat"/>
        <family val="0"/>
      </rPr>
      <t>2019</t>
    </r>
  </si>
  <si>
    <r>
      <rPr>
        <sz val="7"/>
        <color indexed="8"/>
        <rFont val="Montserrat"/>
        <family val="0"/>
      </rPr>
      <t xml:space="preserve">Gasto de la partida 37504 del año </t>
    </r>
    <r>
      <rPr>
        <sz val="7"/>
        <color indexed="8"/>
        <rFont val="Montserrat"/>
        <family val="0"/>
      </rPr>
      <t xml:space="preserve">corriente </t>
    </r>
    <r>
      <rPr>
        <b/>
        <sz val="7"/>
        <color indexed="8"/>
        <rFont val="Montserrat"/>
        <family val="0"/>
      </rPr>
      <t>2019</t>
    </r>
  </si>
  <si>
    <r>
      <rPr>
        <sz val="7"/>
        <color indexed="8"/>
        <rFont val="Montserrat"/>
        <family val="0"/>
      </rPr>
      <t xml:space="preserve">Gasto de la partida 37504 del año </t>
    </r>
    <r>
      <rPr>
        <sz val="7"/>
        <color indexed="8"/>
        <rFont val="Montserrat"/>
        <family val="0"/>
      </rPr>
      <t xml:space="preserve">corriente </t>
    </r>
    <r>
      <rPr>
        <b/>
        <sz val="7"/>
        <color indexed="8"/>
        <rFont val="Montserrat"/>
        <family val="0"/>
      </rPr>
      <t>2020</t>
    </r>
  </si>
  <si>
    <t>Gasto de la partida 32201 “Arrendamiento de edificios y locales” del año corriente 2019</t>
  </si>
  <si>
    <t>Gasto de la partida 32201 “Arrendamiento de edificios y locales” del año corriente 2020</t>
  </si>
  <si>
    <r>
      <rPr>
        <b/>
        <sz val="6"/>
        <color indexed="9"/>
        <rFont val="Monserat"/>
        <family val="0"/>
      </rPr>
      <t>Variación Absoluta del Año Reportado con respecto a los años anteriores</t>
    </r>
    <r>
      <rPr>
        <b/>
        <vertAlign val="superscript"/>
        <sz val="6"/>
        <color indexed="9"/>
        <rFont val="Monserat"/>
        <family val="0"/>
      </rPr>
      <t>1</t>
    </r>
  </si>
  <si>
    <t>Mando</t>
  </si>
  <si>
    <t>Base_Medica</t>
  </si>
  <si>
    <t>Confianza_Medica</t>
  </si>
  <si>
    <t>Base_Admin.</t>
  </si>
  <si>
    <t>Confianza_Admin.</t>
  </si>
  <si>
    <r>
      <rPr>
        <b/>
        <sz val="6"/>
        <color indexed="9"/>
        <rFont val="Montserrat"/>
        <family val="0"/>
      </rPr>
      <t>Variación Porcentual Real del Último Año Reportado con respecto a los años anteriores</t>
    </r>
    <r>
      <rPr>
        <b/>
        <vertAlign val="superscript"/>
        <sz val="6"/>
        <color indexed="9"/>
        <rFont val="Montserrat"/>
        <family val="0"/>
      </rPr>
      <t>1</t>
    </r>
  </si>
  <si>
    <t>Gasto en servicios personales del año corriente 2019</t>
  </si>
  <si>
    <t>Gasto en servicios personales del año corriente 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</si>
</sst>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s>
  <fonts count="99">
    <font>
      <sz val="11"/>
      <color theme="1"/>
      <name val="Calibri"/>
      <family val="2"/>
    </font>
    <font>
      <sz val="11"/>
      <color indexed="8"/>
      <name val="Calibri"/>
      <family val="2"/>
    </font>
    <font>
      <sz val="12"/>
      <color indexed="8"/>
      <name val="Calibri"/>
      <family val="2"/>
    </font>
    <font>
      <b/>
      <sz val="8"/>
      <color indexed="8"/>
      <name val="Montserrat"/>
      <family val="0"/>
    </font>
    <font>
      <b/>
      <sz val="9"/>
      <color indexed="9"/>
      <name val="Montserrat"/>
      <family val="0"/>
    </font>
    <font>
      <b/>
      <sz val="8"/>
      <color indexed="9"/>
      <name val="Montserrat"/>
      <family val="0"/>
    </font>
    <font>
      <b/>
      <sz val="7"/>
      <color indexed="9"/>
      <name val="Montserrat"/>
      <family val="0"/>
    </font>
    <font>
      <sz val="6"/>
      <color indexed="9"/>
      <name val="Montserrat"/>
      <family val="0"/>
    </font>
    <font>
      <b/>
      <vertAlign val="superscript"/>
      <sz val="7"/>
      <color indexed="9"/>
      <name val="Montserrat"/>
      <family val="0"/>
    </font>
    <font>
      <b/>
      <sz val="10"/>
      <color indexed="8"/>
      <name val="Montserrat"/>
      <family val="0"/>
    </font>
    <font>
      <sz val="8"/>
      <color indexed="8"/>
      <name val="Montserrat"/>
      <family val="0"/>
    </font>
    <font>
      <b/>
      <sz val="11"/>
      <color indexed="8"/>
      <name val="Montserrat"/>
      <family val="0"/>
    </font>
    <font>
      <sz val="10"/>
      <color indexed="8"/>
      <name val="Montserrat"/>
      <family val="0"/>
    </font>
    <font>
      <sz val="7"/>
      <color indexed="8"/>
      <name val="Montserrat"/>
      <family val="0"/>
    </font>
    <font>
      <sz val="9"/>
      <color indexed="8"/>
      <name val="Montserrat"/>
      <family val="0"/>
    </font>
    <font>
      <b/>
      <sz val="3"/>
      <color indexed="8"/>
      <name val="Montserrat"/>
      <family val="0"/>
    </font>
    <font>
      <b/>
      <sz val="2"/>
      <color indexed="8"/>
      <name val="Montserrat"/>
      <family val="0"/>
    </font>
    <font>
      <sz val="3"/>
      <color indexed="8"/>
      <name val="Montserrat"/>
      <family val="0"/>
    </font>
    <font>
      <sz val="2"/>
      <color indexed="8"/>
      <name val="Montserrat"/>
      <family val="0"/>
    </font>
    <font>
      <b/>
      <sz val="6"/>
      <color indexed="9"/>
      <name val="Montserrat"/>
      <family val="0"/>
    </font>
    <font>
      <b/>
      <vertAlign val="superscript"/>
      <sz val="6"/>
      <color indexed="9"/>
      <name val="Montserrat"/>
      <family val="0"/>
    </font>
    <font>
      <sz val="11"/>
      <color indexed="8"/>
      <name val="Montserrat"/>
      <family val="0"/>
    </font>
    <font>
      <sz val="8"/>
      <color indexed="8"/>
      <name val="Calibri"/>
      <family val="2"/>
    </font>
    <font>
      <sz val="6"/>
      <color indexed="8"/>
      <name val="Calibri"/>
      <family val="2"/>
    </font>
    <font>
      <b/>
      <sz val="6"/>
      <color indexed="9"/>
      <name val="Monserat"/>
      <family val="0"/>
    </font>
    <font>
      <sz val="6"/>
      <color indexed="9"/>
      <name val="Monserat"/>
      <family val="0"/>
    </font>
    <font>
      <b/>
      <vertAlign val="superscript"/>
      <sz val="6"/>
      <color indexed="9"/>
      <name val="Monserat"/>
      <family val="0"/>
    </font>
    <font>
      <sz val="6"/>
      <color indexed="8"/>
      <name val="Monserat"/>
      <family val="0"/>
    </font>
    <font>
      <b/>
      <sz val="6"/>
      <color indexed="8"/>
      <name val="Calibri"/>
      <family val="2"/>
    </font>
    <font>
      <sz val="11"/>
      <color indexed="9"/>
      <name val="Calibri"/>
      <family val="2"/>
    </font>
    <font>
      <b/>
      <sz val="9"/>
      <name val="Tahoma"/>
      <family val="2"/>
    </font>
    <font>
      <sz val="9"/>
      <color indexed="8"/>
      <name val="Calibri"/>
      <family val="2"/>
    </font>
    <font>
      <sz val="12"/>
      <color indexed="8"/>
      <name val="Montserrat"/>
      <family val="0"/>
    </font>
    <font>
      <b/>
      <sz val="7"/>
      <color indexed="8"/>
      <name val="Montserrat"/>
      <family val="0"/>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000000"/>
      <name val="Montserrat"/>
      <family val="0"/>
    </font>
    <font>
      <b/>
      <sz val="10"/>
      <color rgb="FF000000"/>
      <name val="Montserrat"/>
      <family val="0"/>
    </font>
    <font>
      <b/>
      <sz val="8"/>
      <color rgb="FFFFFFFF"/>
      <name val="Montserrat"/>
      <family val="0"/>
    </font>
    <font>
      <sz val="6"/>
      <color rgb="FFFFFFFF"/>
      <name val="Montserrat"/>
      <family val="0"/>
    </font>
    <font>
      <sz val="12"/>
      <color theme="1"/>
      <name val="Calibri"/>
      <family val="2"/>
    </font>
    <font>
      <sz val="8"/>
      <color theme="1"/>
      <name val="Calibri"/>
      <family val="2"/>
    </font>
    <font>
      <b/>
      <sz val="11"/>
      <color rgb="FF000000"/>
      <name val="Montserrat"/>
      <family val="0"/>
    </font>
    <font>
      <sz val="8"/>
      <color rgb="FF000000"/>
      <name val="Montserrat"/>
      <family val="0"/>
    </font>
    <font>
      <sz val="7"/>
      <color rgb="FF000000"/>
      <name val="Montserrat"/>
      <family val="0"/>
    </font>
    <font>
      <sz val="9"/>
      <color rgb="FF000000"/>
      <name val="Montserrat"/>
      <family val="0"/>
    </font>
    <font>
      <b/>
      <sz val="8"/>
      <color theme="1"/>
      <name val="Montserrat"/>
      <family val="0"/>
    </font>
    <font>
      <sz val="10"/>
      <color rgb="FF000000"/>
      <name val="Montserrat"/>
      <family val="0"/>
    </font>
    <font>
      <b/>
      <sz val="6"/>
      <color rgb="FFFFFFFF"/>
      <name val="Montserrat"/>
      <family val="0"/>
    </font>
    <font>
      <sz val="6"/>
      <color theme="1"/>
      <name val="Calibri"/>
      <family val="2"/>
    </font>
    <font>
      <b/>
      <sz val="3"/>
      <color rgb="FF000000"/>
      <name val="Montserrat"/>
      <family val="0"/>
    </font>
    <font>
      <b/>
      <sz val="2"/>
      <color rgb="FF000000"/>
      <name val="Montserrat"/>
      <family val="0"/>
    </font>
    <font>
      <sz val="3"/>
      <color rgb="FF000000"/>
      <name val="Montserrat"/>
      <family val="0"/>
    </font>
    <font>
      <sz val="2"/>
      <color rgb="FF000000"/>
      <name val="Montserrat"/>
      <family val="0"/>
    </font>
    <font>
      <sz val="8"/>
      <color theme="1"/>
      <name val="Montserrat"/>
      <family val="0"/>
    </font>
    <font>
      <sz val="6"/>
      <color theme="1"/>
      <name val="Monserat"/>
      <family val="0"/>
    </font>
    <font>
      <b/>
      <sz val="6"/>
      <color rgb="FFFFFFFF"/>
      <name val="Monserat"/>
      <family val="0"/>
    </font>
    <font>
      <sz val="6"/>
      <color rgb="FFFFFFFF"/>
      <name val="Monserat"/>
      <family val="0"/>
    </font>
    <font>
      <sz val="10"/>
      <color theme="1"/>
      <name val="Montserrat"/>
      <family val="0"/>
    </font>
    <font>
      <b/>
      <sz val="10"/>
      <color theme="1"/>
      <name val="Montserrat"/>
      <family val="0"/>
    </font>
    <font>
      <b/>
      <sz val="6"/>
      <color theme="1"/>
      <name val="Calibri"/>
      <family val="2"/>
    </font>
    <font>
      <b/>
      <sz val="7"/>
      <color rgb="FFFFFFFF"/>
      <name val="Montserrat"/>
      <family val="0"/>
    </font>
    <font>
      <sz val="11"/>
      <color rgb="FF000000"/>
      <name val="Montserrat"/>
      <family val="0"/>
    </font>
    <font>
      <sz val="9"/>
      <color theme="1"/>
      <name val="Calibri"/>
      <family val="2"/>
    </font>
    <font>
      <sz val="9"/>
      <color rgb="FF000000"/>
      <name val="Calibri"/>
      <family val="2"/>
    </font>
    <font>
      <sz val="12"/>
      <color rgb="FF000000"/>
      <name val="Montserrat"/>
      <family val="0"/>
    </font>
    <font>
      <b/>
      <sz val="9"/>
      <color rgb="FFFFFFFF"/>
      <name val="Montserrat"/>
      <family val="0"/>
    </font>
    <font>
      <sz val="7"/>
      <color theme="1"/>
      <name val="Montserrat"/>
      <family val="0"/>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A6A6A6"/>
        <bgColor indexed="64"/>
      </patternFill>
    </fill>
    <fill>
      <patternFill patternType="solid">
        <fgColor theme="3" tint="0.5999600291252136"/>
        <bgColor indexed="64"/>
      </patternFill>
    </fill>
    <fill>
      <patternFill patternType="solid">
        <fgColor rgb="FF800000"/>
        <bgColor indexed="64"/>
      </patternFill>
    </fill>
    <fill>
      <patternFill patternType="solid">
        <fgColor rgb="FFD9D9D9"/>
        <bgColor indexed="64"/>
      </patternFill>
    </fill>
    <fill>
      <patternFill patternType="solid">
        <fgColor theme="3" tint="0.7999799847602844"/>
        <bgColor indexed="64"/>
      </patternFill>
    </fill>
    <fill>
      <patternFill patternType="solid">
        <fgColor theme="2" tint="-0.09994000196456909"/>
        <bgColor indexed="64"/>
      </patternFill>
    </fill>
    <fill>
      <patternFill patternType="solid">
        <fgColor rgb="FF800000"/>
        <bgColor indexed="64"/>
      </patternFill>
    </fill>
    <fill>
      <patternFill patternType="solid">
        <fgColor rgb="FFA6A6A6"/>
        <bgColor indexed="64"/>
      </patternFill>
    </fill>
    <fill>
      <patternFill patternType="solid">
        <fgColor rgb="FFADB9CA"/>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top/>
      <bottom style="medium"/>
    </border>
    <border>
      <left/>
      <right/>
      <top style="medium"/>
      <bottom/>
    </border>
    <border>
      <left style="medium"/>
      <right style="dotted"/>
      <top/>
      <bottom style="dotted"/>
    </border>
    <border>
      <left/>
      <right style="dotted"/>
      <top/>
      <bottom/>
    </border>
    <border>
      <left/>
      <right style="medium"/>
      <top/>
      <bottom style="dotted"/>
    </border>
    <border>
      <left/>
      <right/>
      <top/>
      <bottom style="dotted"/>
    </border>
    <border>
      <left style="medium"/>
      <right/>
      <top style="medium"/>
      <bottom/>
    </border>
    <border>
      <left/>
      <right style="medium"/>
      <top style="medium"/>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right/>
      <top/>
      <bottom style="thin">
        <color theme="0"/>
      </bottom>
    </border>
    <border>
      <left style="medium">
        <color theme="1"/>
      </left>
      <right/>
      <top/>
      <bottom/>
    </border>
    <border>
      <left style="medium">
        <color theme="1"/>
      </left>
      <right/>
      <top/>
      <bottom style="medium">
        <color theme="1"/>
      </bottom>
    </border>
    <border>
      <left/>
      <right style="medium">
        <color theme="1"/>
      </right>
      <top/>
      <bottom/>
    </border>
    <border>
      <left/>
      <right/>
      <top/>
      <bottom style="medium">
        <color theme="1"/>
      </bottom>
    </border>
    <border>
      <left/>
      <right style="medium">
        <color theme="1"/>
      </right>
      <top/>
      <bottom style="medium">
        <color theme="1"/>
      </bottom>
    </border>
    <border>
      <left style="medium">
        <color theme="1"/>
      </left>
      <right style="medium">
        <color theme="1"/>
      </right>
      <top/>
      <bottom/>
    </border>
    <border>
      <left style="medium">
        <color theme="1"/>
      </left>
      <right style="medium">
        <color theme="1"/>
      </right>
      <top/>
      <bottom style="medium">
        <color theme="1"/>
      </bottom>
    </border>
    <border>
      <left style="thin"/>
      <right style="thin"/>
      <top style="thin"/>
      <bottom style="thin"/>
    </border>
    <border>
      <left style="medium">
        <color rgb="FF000000"/>
      </left>
      <right/>
      <top/>
      <bottom/>
    </border>
    <border>
      <left style="medium">
        <color rgb="FF000000"/>
      </left>
      <right/>
      <top/>
      <bottom style="medium">
        <color rgb="FF000000"/>
      </bottom>
    </border>
    <border>
      <left/>
      <right/>
      <top/>
      <bottom style="medium">
        <color rgb="FF000000"/>
      </bottom>
    </border>
    <border>
      <left style="medium">
        <color rgb="FF000000"/>
      </left>
      <right/>
      <top style="medium">
        <color rgb="FF000000"/>
      </top>
      <bottom/>
    </border>
    <border>
      <left/>
      <right style="medium">
        <color rgb="FF000000"/>
      </right>
      <top/>
      <bottom/>
    </border>
    <border>
      <left/>
      <right/>
      <top/>
      <bottom style="medium">
        <color rgb="FFFFFFFF"/>
      </bottom>
    </border>
    <border>
      <left/>
      <right/>
      <top style="medium">
        <color rgb="FFFFFFFF"/>
      </top>
      <bottom/>
    </border>
    <border>
      <left/>
      <right/>
      <top style="medium">
        <color rgb="FFFFFFFF"/>
      </top>
      <bottom style="medium">
        <color rgb="FFFFFFFF"/>
      </bottom>
    </border>
    <border>
      <left style="medium"/>
      <right/>
      <top style="medium"/>
      <bottom style="medium"/>
    </border>
    <border>
      <left/>
      <right/>
      <top style="medium"/>
      <bottom style="medium"/>
    </border>
    <border>
      <left/>
      <right style="medium"/>
      <top style="medium"/>
      <bottom style="medium"/>
    </border>
    <border>
      <left/>
      <right/>
      <top style="medium">
        <color rgb="FF000000"/>
      </top>
      <bottom/>
    </border>
    <border>
      <left/>
      <right/>
      <top/>
      <bottom style="dotted">
        <color rgb="FFFFFFFF"/>
      </bottom>
    </border>
    <border>
      <left/>
      <right/>
      <top style="dotted">
        <color rgb="FFFFFFFF"/>
      </top>
      <bottom style="dotted">
        <color rgb="FFFFFFFF"/>
      </bottom>
    </border>
    <border>
      <left/>
      <right/>
      <top style="dotted">
        <color rgb="FFFFFFFF"/>
      </top>
      <bottom/>
    </border>
    <border>
      <left/>
      <right style="medium">
        <color rgb="FF000000"/>
      </right>
      <top style="medium">
        <color rgb="FF000000"/>
      </top>
      <bottom/>
    </border>
    <border>
      <left style="medium">
        <color theme="1"/>
      </left>
      <right/>
      <top style="medium">
        <color theme="1"/>
      </top>
      <bottom/>
    </border>
    <border>
      <left/>
      <right/>
      <top style="medium">
        <color theme="1"/>
      </top>
      <bottom/>
    </border>
    <border>
      <left/>
      <right style="medium">
        <color theme="1"/>
      </right>
      <top style="medium">
        <color theme="1"/>
      </top>
      <bottom/>
    </border>
    <border>
      <left style="medium"/>
      <right/>
      <top style="medium">
        <color theme="1"/>
      </top>
      <bottom/>
    </border>
    <border>
      <left style="medium">
        <color rgb="FF000000"/>
      </left>
      <right/>
      <top style="medium">
        <color theme="1"/>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303">
    <xf numFmtId="0" fontId="0" fillId="0" borderId="0" xfId="0" applyFont="1" applyAlignment="1">
      <alignment/>
    </xf>
    <xf numFmtId="0" fontId="0" fillId="0" borderId="0" xfId="0" applyAlignment="1" applyProtection="1">
      <alignment/>
      <protection hidden="1"/>
    </xf>
    <xf numFmtId="0" fontId="50" fillId="33" borderId="0" xfId="0" applyFont="1" applyFill="1" applyAlignment="1">
      <alignment horizontal="center"/>
    </xf>
    <xf numFmtId="0" fontId="50" fillId="34" borderId="0" xfId="0" applyFont="1" applyFill="1" applyAlignment="1">
      <alignment/>
    </xf>
    <xf numFmtId="0" fontId="66" fillId="35" borderId="0" xfId="0" applyFont="1" applyFill="1" applyAlignment="1" applyProtection="1">
      <alignment horizontal="center" vertical="center" wrapText="1"/>
      <protection/>
    </xf>
    <xf numFmtId="0" fontId="66" fillId="36" borderId="0" xfId="0" applyFont="1" applyFill="1" applyAlignment="1" applyProtection="1">
      <alignment horizontal="center" vertical="center" wrapText="1"/>
      <protection/>
    </xf>
    <xf numFmtId="0" fontId="66" fillId="35" borderId="0" xfId="0" applyFont="1" applyFill="1" applyBorder="1" applyAlignment="1" applyProtection="1">
      <alignment horizontal="center" vertical="center" wrapText="1"/>
      <protection/>
    </xf>
    <xf numFmtId="164" fontId="67" fillId="35" borderId="0" xfId="0" applyNumberFormat="1" applyFont="1" applyFill="1" applyBorder="1" applyAlignment="1" applyProtection="1">
      <alignment horizontal="center" vertical="center" wrapText="1"/>
      <protection/>
    </xf>
    <xf numFmtId="164" fontId="67" fillId="35" borderId="10" xfId="0" applyNumberFormat="1" applyFont="1" applyFill="1" applyBorder="1" applyAlignment="1" applyProtection="1">
      <alignment horizontal="center" vertical="center" wrapText="1"/>
      <protection/>
    </xf>
    <xf numFmtId="164" fontId="66" fillId="35" borderId="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68" fillId="0" borderId="0" xfId="0" applyFont="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69" fillId="37" borderId="0" xfId="0" applyFont="1" applyFill="1" applyAlignment="1" applyProtection="1">
      <alignment horizontal="center" vertical="center" wrapText="1"/>
      <protection locked="0"/>
    </xf>
    <xf numFmtId="0" fontId="70" fillId="0" borderId="0" xfId="0" applyFont="1" applyAlignment="1" applyProtection="1">
      <alignment vertical="center" wrapText="1"/>
      <protection locked="0"/>
    </xf>
    <xf numFmtId="0" fontId="66" fillId="35" borderId="11" xfId="0" applyFont="1" applyFill="1" applyBorder="1" applyAlignment="1" applyProtection="1">
      <alignment vertical="center" wrapText="1"/>
      <protection locked="0"/>
    </xf>
    <xf numFmtId="0" fontId="67" fillId="0" borderId="0" xfId="0" applyFont="1" applyAlignment="1" applyProtection="1">
      <alignment horizontal="center" vertical="center" wrapText="1"/>
      <protection locked="0"/>
    </xf>
    <xf numFmtId="0" fontId="66" fillId="36" borderId="0" xfId="0" applyFont="1" applyFill="1" applyAlignment="1" applyProtection="1">
      <alignment horizontal="center" vertical="center" wrapText="1"/>
      <protection locked="0"/>
    </xf>
    <xf numFmtId="0" fontId="71" fillId="0" borderId="0" xfId="0" applyFont="1" applyAlignment="1" applyProtection="1">
      <alignment vertical="center" wrapText="1"/>
      <protection locked="0"/>
    </xf>
    <xf numFmtId="0" fontId="66" fillId="38" borderId="11" xfId="0" applyFont="1" applyFill="1" applyBorder="1" applyAlignment="1" applyProtection="1">
      <alignment horizontal="left" vertical="center" wrapText="1" indent="1"/>
      <protection locked="0"/>
    </xf>
    <xf numFmtId="0" fontId="72" fillId="0" borderId="0" xfId="0" applyFont="1" applyAlignment="1" applyProtection="1">
      <alignment horizontal="left" vertical="center" wrapText="1" indent="1"/>
      <protection locked="0"/>
    </xf>
    <xf numFmtId="0" fontId="73" fillId="36" borderId="0" xfId="0" applyFont="1" applyFill="1" applyAlignment="1" applyProtection="1">
      <alignment vertical="center" wrapText="1"/>
      <protection locked="0"/>
    </xf>
    <xf numFmtId="0" fontId="74" fillId="0" borderId="11" xfId="0" applyFont="1" applyBorder="1" applyAlignment="1" applyProtection="1">
      <alignment horizontal="left" vertical="center" wrapText="1" indent="2"/>
      <protection locked="0"/>
    </xf>
    <xf numFmtId="0" fontId="75" fillId="0" borderId="0" xfId="0" applyFont="1" applyAlignment="1" applyProtection="1">
      <alignment horizontal="left" vertical="center" wrapText="1" indent="2"/>
      <protection locked="0"/>
    </xf>
    <xf numFmtId="0" fontId="71" fillId="36" borderId="0" xfId="0" applyFont="1" applyFill="1" applyAlignment="1" applyProtection="1">
      <alignment vertical="center" wrapText="1"/>
      <protection locked="0"/>
    </xf>
    <xf numFmtId="0" fontId="76" fillId="36" borderId="0" xfId="0" applyFont="1" applyFill="1" applyAlignment="1" applyProtection="1">
      <alignment vertical="center" wrapText="1"/>
      <protection locked="0"/>
    </xf>
    <xf numFmtId="164" fontId="73" fillId="36" borderId="0" xfId="0" applyNumberFormat="1" applyFont="1" applyFill="1" applyAlignment="1" applyProtection="1">
      <alignment vertical="center" wrapText="1"/>
      <protection locked="0"/>
    </xf>
    <xf numFmtId="2" fontId="73" fillId="36" borderId="0" xfId="0" applyNumberFormat="1" applyFont="1" applyFill="1" applyAlignment="1" applyProtection="1">
      <alignment vertical="center" wrapText="1"/>
      <protection locked="0"/>
    </xf>
    <xf numFmtId="0" fontId="71" fillId="36" borderId="0" xfId="0" applyFont="1" applyFill="1" applyAlignment="1" applyProtection="1">
      <alignment/>
      <protection locked="0"/>
    </xf>
    <xf numFmtId="43" fontId="73" fillId="36" borderId="0" xfId="47" applyFont="1" applyFill="1" applyAlignment="1" applyProtection="1">
      <alignment vertical="center" wrapText="1"/>
      <protection locked="0"/>
    </xf>
    <xf numFmtId="0" fontId="74" fillId="0" borderId="12" xfId="0" applyFont="1" applyBorder="1" applyAlignment="1" applyProtection="1">
      <alignment horizontal="left" vertical="center" wrapText="1" indent="2"/>
      <protection locked="0"/>
    </xf>
    <xf numFmtId="0" fontId="77" fillId="0" borderId="13" xfId="0" applyFont="1" applyBorder="1" applyAlignment="1" applyProtection="1">
      <alignment vertical="center" wrapText="1"/>
      <protection locked="0"/>
    </xf>
    <xf numFmtId="0" fontId="73" fillId="0" borderId="13" xfId="0" applyFont="1" applyBorder="1" applyAlignment="1" applyProtection="1">
      <alignment vertical="center" wrapText="1"/>
      <protection locked="0"/>
    </xf>
    <xf numFmtId="0" fontId="66" fillId="36" borderId="13" xfId="0" applyFont="1" applyFill="1" applyBorder="1" applyAlignment="1" applyProtection="1">
      <alignment vertical="center" wrapText="1"/>
      <protection locked="0"/>
    </xf>
    <xf numFmtId="0" fontId="66" fillId="36" borderId="13" xfId="0" applyFont="1" applyFill="1" applyBorder="1" applyAlignment="1" applyProtection="1">
      <alignment horizontal="center" vertical="center" wrapText="1"/>
      <protection locked="0"/>
    </xf>
    <xf numFmtId="0" fontId="73" fillId="36" borderId="13" xfId="0" applyFont="1" applyFill="1" applyBorder="1" applyAlignment="1" applyProtection="1">
      <alignment vertical="center" wrapText="1"/>
      <protection locked="0"/>
    </xf>
    <xf numFmtId="0" fontId="73" fillId="36" borderId="13" xfId="0" applyFont="1" applyFill="1" applyBorder="1" applyAlignment="1" applyProtection="1">
      <alignment horizontal="center" vertical="center" wrapText="1"/>
      <protection locked="0"/>
    </xf>
    <xf numFmtId="0" fontId="71" fillId="36" borderId="13" xfId="0" applyFont="1" applyFill="1" applyBorder="1" applyAlignment="1" applyProtection="1">
      <alignment/>
      <protection locked="0"/>
    </xf>
    <xf numFmtId="0" fontId="73" fillId="36" borderId="0" xfId="0" applyFont="1" applyFill="1" applyAlignment="1" applyProtection="1">
      <alignment horizontal="center" vertical="center" wrapText="1"/>
      <protection/>
    </xf>
    <xf numFmtId="0" fontId="78" fillId="37" borderId="11" xfId="0" applyFont="1" applyFill="1" applyBorder="1" applyAlignment="1" applyProtection="1">
      <alignment horizontal="center" vertical="center" wrapText="1"/>
      <protection locked="0"/>
    </xf>
    <xf numFmtId="0" fontId="78" fillId="37" borderId="14" xfId="0" applyFont="1" applyFill="1" applyBorder="1" applyAlignment="1" applyProtection="1">
      <alignment horizontal="center" vertical="center" wrapText="1"/>
      <protection locked="0"/>
    </xf>
    <xf numFmtId="0" fontId="79" fillId="0" borderId="0" xfId="0" applyFont="1" applyAlignment="1" applyProtection="1">
      <alignment/>
      <protection locked="0"/>
    </xf>
    <xf numFmtId="0" fontId="78" fillId="37" borderId="0" xfId="0" applyFont="1" applyFill="1" applyBorder="1" applyAlignment="1" applyProtection="1">
      <alignment horizontal="center" vertical="center" wrapText="1"/>
      <protection locked="0"/>
    </xf>
    <xf numFmtId="0" fontId="79" fillId="37" borderId="11" xfId="0" applyFont="1" applyFill="1" applyBorder="1" applyAlignment="1" applyProtection="1">
      <alignment vertical="center" wrapText="1"/>
      <protection locked="0"/>
    </xf>
    <xf numFmtId="0" fontId="78" fillId="0" borderId="0" xfId="0" applyFont="1" applyAlignment="1" applyProtection="1">
      <alignment horizontal="center" vertical="center" wrapText="1"/>
      <protection locked="0"/>
    </xf>
    <xf numFmtId="0" fontId="80" fillId="0" borderId="11" xfId="0" applyFont="1" applyBorder="1" applyAlignment="1" applyProtection="1">
      <alignment horizontal="left" vertical="center" wrapText="1" indent="1"/>
      <protection locked="0"/>
    </xf>
    <xf numFmtId="0" fontId="81" fillId="0" borderId="0" xfId="0" applyFont="1" applyAlignment="1" applyProtection="1">
      <alignment horizontal="left" vertical="center" wrapText="1" indent="1"/>
      <protection locked="0"/>
    </xf>
    <xf numFmtId="0" fontId="82" fillId="0" borderId="0" xfId="0" applyFont="1" applyAlignment="1" applyProtection="1">
      <alignment horizontal="center" vertical="center" wrapText="1"/>
      <protection locked="0"/>
    </xf>
    <xf numFmtId="0" fontId="82" fillId="0" borderId="0" xfId="0" applyFont="1" applyAlignment="1" applyProtection="1">
      <alignment vertical="center" wrapText="1"/>
      <protection locked="0"/>
    </xf>
    <xf numFmtId="0" fontId="80" fillId="0" borderId="0" xfId="0" applyFont="1" applyAlignment="1" applyProtection="1">
      <alignment vertical="center" wrapText="1"/>
      <protection locked="0"/>
    </xf>
    <xf numFmtId="0" fontId="80" fillId="0" borderId="0" xfId="0" applyFont="1" applyAlignment="1" applyProtection="1">
      <alignment horizontal="center" vertical="center" wrapText="1"/>
      <protection locked="0"/>
    </xf>
    <xf numFmtId="0" fontId="82" fillId="0" borderId="10" xfId="0" applyFont="1" applyBorder="1" applyAlignment="1" applyProtection="1">
      <alignment vertical="center" wrapText="1"/>
      <protection locked="0"/>
    </xf>
    <xf numFmtId="0" fontId="66" fillId="38" borderId="15" xfId="0" applyFont="1" applyFill="1" applyBorder="1" applyAlignment="1" applyProtection="1">
      <alignment horizontal="left" vertical="center" wrapText="1" indent="1"/>
      <protection locked="0"/>
    </xf>
    <xf numFmtId="0" fontId="81" fillId="0" borderId="16" xfId="0" applyFont="1" applyBorder="1" applyAlignment="1" applyProtection="1">
      <alignment horizontal="left" vertical="center" wrapText="1" indent="1"/>
      <protection locked="0"/>
    </xf>
    <xf numFmtId="0" fontId="71" fillId="0" borderId="16" xfId="0" applyFont="1" applyBorder="1" applyAlignment="1" applyProtection="1">
      <alignment vertical="center" wrapText="1"/>
      <protection locked="0"/>
    </xf>
    <xf numFmtId="0" fontId="77" fillId="38" borderId="17" xfId="0" applyFont="1" applyFill="1" applyBorder="1" applyAlignment="1" applyProtection="1">
      <alignment vertical="center" wrapText="1"/>
      <protection locked="0"/>
    </xf>
    <xf numFmtId="0" fontId="74" fillId="0" borderId="15" xfId="0" applyFont="1" applyBorder="1" applyAlignment="1" applyProtection="1">
      <alignment vertical="center" wrapText="1"/>
      <protection locked="0"/>
    </xf>
    <xf numFmtId="0" fontId="83" fillId="0" borderId="16" xfId="0" applyFont="1" applyBorder="1" applyAlignment="1" applyProtection="1">
      <alignment horizontal="left" vertical="center" wrapText="1" indent="2"/>
      <protection locked="0"/>
    </xf>
    <xf numFmtId="0" fontId="84" fillId="0" borderId="18" xfId="0" applyFont="1" applyBorder="1" applyAlignment="1" applyProtection="1">
      <alignment horizontal="center" vertical="center" wrapText="1"/>
      <protection locked="0"/>
    </xf>
    <xf numFmtId="0" fontId="84" fillId="0" borderId="16" xfId="0" applyFont="1" applyBorder="1" applyAlignment="1" applyProtection="1">
      <alignment horizontal="center" vertical="center" wrapText="1"/>
      <protection locked="0"/>
    </xf>
    <xf numFmtId="0" fontId="77" fillId="0" borderId="17" xfId="0" applyFont="1" applyBorder="1" applyAlignment="1" applyProtection="1">
      <alignment vertical="center" wrapText="1"/>
      <protection locked="0"/>
    </xf>
    <xf numFmtId="0" fontId="83" fillId="0" borderId="16" xfId="0" applyFont="1" applyBorder="1" applyAlignment="1" applyProtection="1">
      <alignment vertical="center" wrapText="1"/>
      <protection locked="0"/>
    </xf>
    <xf numFmtId="0" fontId="73" fillId="0" borderId="16" xfId="0" applyFont="1" applyBorder="1" applyAlignment="1" applyProtection="1">
      <alignment vertical="center" wrapText="1"/>
      <protection locked="0"/>
    </xf>
    <xf numFmtId="0" fontId="71" fillId="0" borderId="0" xfId="0" applyFont="1" applyAlignment="1" applyProtection="1">
      <alignment/>
      <protection locked="0"/>
    </xf>
    <xf numFmtId="0" fontId="73" fillId="38" borderId="18" xfId="0" applyFont="1" applyFill="1" applyBorder="1" applyAlignment="1" applyProtection="1">
      <alignment horizontal="center" vertical="center" wrapText="1"/>
      <protection/>
    </xf>
    <xf numFmtId="0" fontId="71" fillId="36" borderId="0" xfId="0" applyFont="1" applyFill="1" applyAlignment="1" applyProtection="1">
      <alignment vertical="center" wrapText="1"/>
      <protection/>
    </xf>
    <xf numFmtId="164" fontId="73" fillId="38" borderId="18" xfId="0" applyNumberFormat="1" applyFont="1" applyFill="1" applyBorder="1" applyAlignment="1" applyProtection="1">
      <alignment horizontal="center" vertical="center" wrapText="1"/>
      <protection/>
    </xf>
    <xf numFmtId="0" fontId="85" fillId="0" borderId="0" xfId="0" applyFont="1" applyAlignment="1" applyProtection="1">
      <alignment/>
      <protection locked="0"/>
    </xf>
    <xf numFmtId="0" fontId="86" fillId="0" borderId="0" xfId="0" applyFont="1" applyAlignment="1" applyProtection="1">
      <alignment horizontal="center" vertical="center" wrapText="1"/>
      <protection locked="0"/>
    </xf>
    <xf numFmtId="0" fontId="87" fillId="0" borderId="0" xfId="0" applyFont="1" applyAlignment="1" applyProtection="1">
      <alignment horizontal="center" vertical="center" wrapText="1"/>
      <protection locked="0"/>
    </xf>
    <xf numFmtId="0" fontId="86" fillId="37" borderId="0" xfId="0" applyFont="1" applyFill="1" applyAlignment="1" applyProtection="1">
      <alignment horizontal="center" vertical="center" wrapText="1"/>
      <protection locked="0"/>
    </xf>
    <xf numFmtId="0" fontId="85" fillId="0" borderId="0" xfId="0" applyFont="1" applyAlignment="1" applyProtection="1">
      <alignment vertical="center" wrapText="1"/>
      <protection locked="0"/>
    </xf>
    <xf numFmtId="0" fontId="77" fillId="38" borderId="0" xfId="0" applyFont="1" applyFill="1" applyAlignment="1" applyProtection="1">
      <alignment horizontal="center" vertical="center" wrapText="1"/>
      <protection locked="0"/>
    </xf>
    <xf numFmtId="0" fontId="77" fillId="0" borderId="0" xfId="0" applyFont="1" applyAlignment="1" applyProtection="1">
      <alignment vertical="center" wrapText="1"/>
      <protection locked="0"/>
    </xf>
    <xf numFmtId="0" fontId="77" fillId="0" borderId="0" xfId="0" applyFont="1" applyAlignment="1" applyProtection="1">
      <alignment horizontal="center" vertical="center" wrapText="1"/>
      <protection locked="0"/>
    </xf>
    <xf numFmtId="0" fontId="66" fillId="38" borderId="12" xfId="0" applyFont="1" applyFill="1" applyBorder="1" applyAlignment="1" applyProtection="1">
      <alignment horizontal="left" vertical="center" wrapText="1" indent="1"/>
      <protection locked="0"/>
    </xf>
    <xf numFmtId="0" fontId="66" fillId="0" borderId="13" xfId="0" applyFont="1" applyBorder="1" applyAlignment="1" applyProtection="1">
      <alignment horizontal="left" vertical="center" wrapText="1" indent="1"/>
      <protection locked="0"/>
    </xf>
    <xf numFmtId="3" fontId="67" fillId="35" borderId="0" xfId="0" applyNumberFormat="1" applyFont="1" applyFill="1" applyAlignment="1" applyProtection="1">
      <alignment horizontal="center" vertical="center" wrapText="1"/>
      <protection/>
    </xf>
    <xf numFmtId="0" fontId="76" fillId="0" borderId="19" xfId="0" applyFont="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9" fillId="0" borderId="0" xfId="0" applyFont="1" applyBorder="1" applyAlignment="1" applyProtection="1">
      <alignment horizontal="center" vertical="center" wrapText="1"/>
      <protection locked="0"/>
    </xf>
    <xf numFmtId="0" fontId="70" fillId="0" borderId="0" xfId="0" applyFont="1" applyBorder="1" applyAlignment="1" applyProtection="1">
      <alignment vertical="center" wrapText="1"/>
      <protection locked="0"/>
    </xf>
    <xf numFmtId="0" fontId="78" fillId="37" borderId="10" xfId="0" applyFont="1" applyFill="1" applyBorder="1" applyAlignment="1" applyProtection="1">
      <alignment horizontal="center" vertical="center" wrapText="1"/>
      <protection locked="0"/>
    </xf>
    <xf numFmtId="0" fontId="67" fillId="0" borderId="11" xfId="0" applyFont="1" applyBorder="1" applyAlignment="1" applyProtection="1">
      <alignment horizontal="center" vertical="center" wrapText="1"/>
      <protection locked="0"/>
    </xf>
    <xf numFmtId="0" fontId="72" fillId="0" borderId="11" xfId="0" applyFont="1" applyBorder="1" applyAlignment="1" applyProtection="1">
      <alignment horizontal="left" vertical="center" wrapText="1" indent="1"/>
      <protection locked="0"/>
    </xf>
    <xf numFmtId="0" fontId="77" fillId="38" borderId="0" xfId="0" applyFont="1" applyFill="1" applyBorder="1" applyAlignment="1" applyProtection="1">
      <alignment horizontal="center" vertical="center" wrapText="1"/>
      <protection locked="0"/>
    </xf>
    <xf numFmtId="0" fontId="77" fillId="38" borderId="0" xfId="0" applyFont="1" applyFill="1" applyBorder="1" applyAlignment="1" applyProtection="1">
      <alignment vertical="center" wrapText="1"/>
      <protection locked="0"/>
    </xf>
    <xf numFmtId="0" fontId="75" fillId="0" borderId="11" xfId="0" applyFont="1" applyBorder="1" applyAlignment="1" applyProtection="1">
      <alignment horizontal="left" vertical="center" wrapText="1" indent="2"/>
      <protection locked="0"/>
    </xf>
    <xf numFmtId="0" fontId="77" fillId="0" borderId="11" xfId="0" applyFont="1" applyBorder="1" applyAlignment="1" applyProtection="1">
      <alignment vertical="center" wrapText="1"/>
      <protection locked="0"/>
    </xf>
    <xf numFmtId="0" fontId="77" fillId="0" borderId="0" xfId="0" applyFont="1" applyBorder="1" applyAlignment="1" applyProtection="1">
      <alignment horizontal="center" vertical="center" wrapText="1"/>
      <protection locked="0"/>
    </xf>
    <xf numFmtId="0" fontId="77" fillId="0" borderId="0" xfId="0" applyFont="1" applyBorder="1" applyAlignment="1" applyProtection="1">
      <alignment vertical="center" wrapText="1"/>
      <protection locked="0"/>
    </xf>
    <xf numFmtId="0" fontId="66" fillId="0" borderId="12" xfId="0" applyFont="1" applyBorder="1" applyAlignment="1" applyProtection="1">
      <alignment horizontal="left" vertical="center" wrapText="1" indent="1"/>
      <protection locked="0"/>
    </xf>
    <xf numFmtId="0" fontId="66" fillId="38" borderId="13" xfId="0" applyFont="1" applyFill="1" applyBorder="1" applyAlignment="1" applyProtection="1">
      <alignment horizontal="center" vertical="center" wrapText="1"/>
      <protection locked="0"/>
    </xf>
    <xf numFmtId="0" fontId="66" fillId="36" borderId="0" xfId="0" applyFont="1" applyFill="1" applyBorder="1" applyAlignment="1" applyProtection="1">
      <alignment horizontal="center" vertical="center" wrapText="1"/>
      <protection/>
    </xf>
    <xf numFmtId="0" fontId="67" fillId="36" borderId="0" xfId="0" applyFont="1" applyFill="1" applyBorder="1" applyAlignment="1" applyProtection="1">
      <alignment vertical="center" wrapText="1"/>
      <protection/>
    </xf>
    <xf numFmtId="0" fontId="67" fillId="36" borderId="0" xfId="0" applyFont="1" applyFill="1" applyBorder="1" applyAlignment="1" applyProtection="1">
      <alignment horizontal="center" vertical="center" wrapText="1"/>
      <protection/>
    </xf>
    <xf numFmtId="0" fontId="77" fillId="36" borderId="0" xfId="0" applyFont="1" applyFill="1" applyBorder="1" applyAlignment="1" applyProtection="1">
      <alignment horizontal="center" vertical="center" wrapText="1"/>
      <protection/>
    </xf>
    <xf numFmtId="0" fontId="88" fillId="36" borderId="0" xfId="0" applyFont="1" applyFill="1" applyBorder="1" applyAlignment="1" applyProtection="1">
      <alignment vertical="center" wrapText="1"/>
      <protection/>
    </xf>
    <xf numFmtId="0" fontId="70" fillId="36" borderId="0" xfId="0" applyFont="1" applyFill="1" applyBorder="1" applyAlignment="1" applyProtection="1">
      <alignment vertical="center" wrapText="1"/>
      <protection/>
    </xf>
    <xf numFmtId="0" fontId="89" fillId="36" borderId="0" xfId="0" applyFont="1" applyFill="1" applyBorder="1" applyAlignment="1" applyProtection="1">
      <alignment vertical="center" wrapText="1"/>
      <protection/>
    </xf>
    <xf numFmtId="0" fontId="66" fillId="36" borderId="13" xfId="0" applyFont="1" applyFill="1" applyBorder="1" applyAlignment="1" applyProtection="1">
      <alignment horizontal="left" vertical="center" wrapText="1" indent="1"/>
      <protection/>
    </xf>
    <xf numFmtId="0" fontId="66" fillId="36" borderId="13" xfId="0" applyFont="1" applyFill="1" applyBorder="1" applyAlignment="1" applyProtection="1">
      <alignment horizontal="center" vertical="center" wrapText="1"/>
      <protection/>
    </xf>
    <xf numFmtId="0" fontId="76" fillId="0" borderId="14" xfId="0" applyFont="1" applyBorder="1" applyAlignment="1" applyProtection="1">
      <alignment horizontal="center" vertical="center" wrapText="1"/>
      <protection locked="0"/>
    </xf>
    <xf numFmtId="0" fontId="0" fillId="0" borderId="14" xfId="0" applyBorder="1" applyAlignment="1" applyProtection="1">
      <alignment/>
      <protection locked="0"/>
    </xf>
    <xf numFmtId="0" fontId="0" fillId="0" borderId="20" xfId="0" applyBorder="1" applyAlignment="1" applyProtection="1">
      <alignment/>
      <protection locked="0"/>
    </xf>
    <xf numFmtId="0" fontId="78" fillId="0" borderId="0" xfId="0" applyFont="1" applyBorder="1" applyAlignment="1" applyProtection="1">
      <alignment horizontal="center" vertical="center" wrapText="1"/>
      <protection locked="0"/>
    </xf>
    <xf numFmtId="0" fontId="90" fillId="0" borderId="0" xfId="0" applyFont="1" applyBorder="1" applyAlignment="1" applyProtection="1">
      <alignment/>
      <protection locked="0"/>
    </xf>
    <xf numFmtId="0" fontId="91" fillId="0" borderId="0" xfId="0" applyFont="1" applyFill="1" applyAlignment="1" applyProtection="1">
      <alignment horizontal="center" vertical="center" wrapText="1"/>
      <protection locked="0"/>
    </xf>
    <xf numFmtId="0" fontId="91" fillId="0" borderId="10" xfId="0" applyFont="1" applyFill="1" applyBorder="1" applyAlignment="1" applyProtection="1">
      <alignment horizontal="center" vertical="center" wrapText="1"/>
      <protection locked="0"/>
    </xf>
    <xf numFmtId="0" fontId="78" fillId="37" borderId="21" xfId="0" applyFont="1" applyFill="1" applyBorder="1" applyAlignment="1" applyProtection="1">
      <alignment horizontal="center" vertical="center" wrapText="1"/>
      <protection locked="0"/>
    </xf>
    <xf numFmtId="0" fontId="78" fillId="37" borderId="22" xfId="0" applyFont="1" applyFill="1" applyBorder="1" applyAlignment="1" applyProtection="1">
      <alignment horizontal="center" vertical="center" wrapText="1"/>
      <protection locked="0"/>
    </xf>
    <xf numFmtId="0" fontId="78" fillId="37" borderId="23" xfId="0" applyFont="1" applyFill="1" applyBorder="1" applyAlignment="1" applyProtection="1">
      <alignment horizontal="center" vertical="center" wrapText="1"/>
      <protection locked="0"/>
    </xf>
    <xf numFmtId="0" fontId="90" fillId="0" borderId="24" xfId="0" applyFont="1" applyBorder="1" applyAlignment="1" applyProtection="1">
      <alignment/>
      <protection locked="0"/>
    </xf>
    <xf numFmtId="0" fontId="90" fillId="0" borderId="0" xfId="0" applyFont="1" applyBorder="1" applyAlignment="1" applyProtection="1">
      <alignment vertical="center" wrapText="1"/>
      <protection locked="0"/>
    </xf>
    <xf numFmtId="49" fontId="78" fillId="37" borderId="0" xfId="0" applyNumberFormat="1" applyFont="1" applyFill="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72" fillId="0" borderId="0" xfId="0" applyFont="1" applyBorder="1" applyAlignment="1" applyProtection="1">
      <alignment horizontal="left" vertical="center" wrapText="1" indent="1"/>
      <protection locked="0"/>
    </xf>
    <xf numFmtId="164" fontId="0" fillId="0" borderId="0" xfId="0" applyNumberFormat="1" applyBorder="1" applyAlignment="1" applyProtection="1">
      <alignment/>
      <protection locked="0"/>
    </xf>
    <xf numFmtId="0" fontId="0" fillId="0" borderId="0" xfId="0" applyFill="1" applyBorder="1" applyAlignment="1" applyProtection="1">
      <alignment/>
      <protection locked="0"/>
    </xf>
    <xf numFmtId="0" fontId="72" fillId="0" borderId="13" xfId="0" applyFont="1" applyBorder="1" applyAlignment="1" applyProtection="1">
      <alignment horizontal="left" vertical="center" wrapText="1" indent="1"/>
      <protection locked="0"/>
    </xf>
    <xf numFmtId="0" fontId="0" fillId="0" borderId="13" xfId="0" applyBorder="1" applyAlignment="1" applyProtection="1">
      <alignment/>
      <protection locked="0"/>
    </xf>
    <xf numFmtId="0" fontId="70" fillId="0" borderId="13" xfId="0" applyFont="1" applyBorder="1" applyAlignment="1" applyProtection="1">
      <alignment vertical="center" wrapText="1"/>
      <protection locked="0"/>
    </xf>
    <xf numFmtId="0" fontId="74" fillId="0" borderId="25" xfId="0" applyFont="1" applyBorder="1" applyAlignment="1" applyProtection="1">
      <alignment horizontal="justify" vertical="center" wrapText="1"/>
      <protection locked="0"/>
    </xf>
    <xf numFmtId="0" fontId="75" fillId="0" borderId="0" xfId="0" applyFont="1" applyBorder="1" applyAlignment="1" applyProtection="1">
      <alignment horizontal="justify" vertical="center"/>
      <protection locked="0"/>
    </xf>
    <xf numFmtId="0" fontId="74" fillId="0" borderId="25" xfId="0" applyFont="1" applyBorder="1" applyAlignment="1" applyProtection="1">
      <alignment vertical="center" wrapText="1"/>
      <protection locked="0"/>
    </xf>
    <xf numFmtId="0" fontId="74" fillId="39" borderId="25" xfId="0" applyFont="1" applyFill="1" applyBorder="1" applyAlignment="1" applyProtection="1">
      <alignment vertical="center" wrapText="1"/>
      <protection locked="0"/>
    </xf>
    <xf numFmtId="0" fontId="74" fillId="39" borderId="26" xfId="0" applyFont="1" applyFill="1" applyBorder="1" applyAlignment="1" applyProtection="1">
      <alignment vertical="center" wrapText="1"/>
      <protection locked="0"/>
    </xf>
    <xf numFmtId="0" fontId="75" fillId="39" borderId="0" xfId="0" applyFont="1" applyFill="1" applyBorder="1" applyAlignment="1" applyProtection="1">
      <alignment horizontal="justify" vertical="center"/>
      <protection/>
    </xf>
    <xf numFmtId="0" fontId="75" fillId="39" borderId="27" xfId="0" applyFont="1" applyFill="1" applyBorder="1" applyAlignment="1" applyProtection="1">
      <alignment horizontal="justify" vertical="center"/>
      <protection/>
    </xf>
    <xf numFmtId="0" fontId="92" fillId="39" borderId="28" xfId="0" applyFont="1" applyFill="1" applyBorder="1" applyAlignment="1" applyProtection="1">
      <alignment vertical="center"/>
      <protection/>
    </xf>
    <xf numFmtId="0" fontId="92" fillId="39" borderId="29" xfId="0" applyFont="1" applyFill="1" applyBorder="1" applyAlignment="1" applyProtection="1">
      <alignment vertical="center"/>
      <protection/>
    </xf>
    <xf numFmtId="164" fontId="75" fillId="0" borderId="27" xfId="0" applyNumberFormat="1" applyFont="1" applyBorder="1" applyAlignment="1" applyProtection="1">
      <alignment horizontal="justify" vertical="center"/>
      <protection/>
    </xf>
    <xf numFmtId="0" fontId="75" fillId="40" borderId="27" xfId="0" applyFont="1" applyFill="1" applyBorder="1" applyAlignment="1" applyProtection="1">
      <alignment horizontal="justify" vertical="center"/>
      <protection/>
    </xf>
    <xf numFmtId="0" fontId="74" fillId="0" borderId="30" xfId="0" applyFont="1" applyBorder="1" applyAlignment="1" applyProtection="1">
      <alignment horizontal="justify" vertical="center" wrapText="1"/>
      <protection locked="0"/>
    </xf>
    <xf numFmtId="0" fontId="0" fillId="0" borderId="25" xfId="0" applyBorder="1" applyAlignment="1" applyProtection="1">
      <alignment/>
      <protection locked="0"/>
    </xf>
    <xf numFmtId="0" fontId="74" fillId="0" borderId="31" xfId="0" applyFont="1" applyBorder="1" applyAlignment="1" applyProtection="1">
      <alignment horizontal="justify" vertical="center" wrapText="1"/>
      <protection locked="0"/>
    </xf>
    <xf numFmtId="0" fontId="0" fillId="0" borderId="26" xfId="0" applyBorder="1" applyAlignment="1" applyProtection="1">
      <alignment/>
      <protection locked="0"/>
    </xf>
    <xf numFmtId="165" fontId="74" fillId="0" borderId="31" xfId="0" applyNumberFormat="1" applyFont="1" applyBorder="1" applyAlignment="1" applyProtection="1">
      <alignment horizontal="justify" vertical="center" wrapText="1"/>
      <protection/>
    </xf>
    <xf numFmtId="164" fontId="74" fillId="0" borderId="31" xfId="0" applyNumberFormat="1" applyFont="1" applyBorder="1" applyAlignment="1" applyProtection="1">
      <alignment horizontal="justify" vertical="center" wrapText="1"/>
      <protection/>
    </xf>
    <xf numFmtId="0" fontId="74" fillId="0" borderId="31" xfId="0" applyFont="1" applyBorder="1" applyAlignment="1" applyProtection="1">
      <alignment horizontal="justify" vertical="center" wrapText="1"/>
      <protection/>
    </xf>
    <xf numFmtId="165" fontId="0" fillId="0" borderId="0" xfId="0" applyNumberFormat="1" applyAlignment="1" applyProtection="1">
      <alignment/>
      <protection locked="0"/>
    </xf>
    <xf numFmtId="10" fontId="66" fillId="35" borderId="0" xfId="0" applyNumberFormat="1" applyFont="1" applyFill="1" applyAlignment="1" applyProtection="1">
      <alignment horizontal="center" vertical="center" wrapText="1"/>
      <protection/>
    </xf>
    <xf numFmtId="10" fontId="73" fillId="38" borderId="0" xfId="0" applyNumberFormat="1" applyFont="1" applyFill="1" applyAlignment="1" applyProtection="1">
      <alignment horizontal="center" vertical="center" wrapText="1"/>
      <protection/>
    </xf>
    <xf numFmtId="0" fontId="73" fillId="0" borderId="18" xfId="0" applyFont="1" applyBorder="1" applyAlignment="1" applyProtection="1">
      <alignment horizontal="center" vertical="center" wrapText="1"/>
      <protection locked="0"/>
    </xf>
    <xf numFmtId="0" fontId="74" fillId="33" borderId="11" xfId="0" applyFont="1" applyFill="1" applyBorder="1" applyAlignment="1" applyProtection="1">
      <alignment horizontal="left" vertical="center" wrapText="1" indent="2"/>
      <protection locked="0"/>
    </xf>
    <xf numFmtId="164" fontId="0" fillId="0" borderId="0" xfId="0" applyNumberFormat="1" applyFill="1" applyBorder="1" applyAlignment="1" applyProtection="1">
      <alignment/>
      <protection locked="0"/>
    </xf>
    <xf numFmtId="0" fontId="67" fillId="35" borderId="0" xfId="0" applyFont="1" applyFill="1" applyBorder="1" applyAlignment="1" applyProtection="1">
      <alignment vertical="center" wrapText="1"/>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74" fillId="33" borderId="25" xfId="0" applyFont="1" applyFill="1" applyBorder="1" applyAlignment="1" applyProtection="1">
      <alignment horizontal="justify" vertical="center" wrapText="1"/>
      <protection locked="0"/>
    </xf>
    <xf numFmtId="0" fontId="74" fillId="33" borderId="30" xfId="0" applyFont="1" applyFill="1" applyBorder="1" applyAlignment="1" applyProtection="1">
      <alignment horizontal="justify" vertical="center" wrapText="1"/>
      <protection locked="0"/>
    </xf>
    <xf numFmtId="4" fontId="74" fillId="0" borderId="30" xfId="0" applyNumberFormat="1" applyFont="1" applyBorder="1" applyAlignment="1" applyProtection="1">
      <alignment horizontal="justify" vertical="center" wrapText="1"/>
      <protection locked="0"/>
    </xf>
    <xf numFmtId="4" fontId="71" fillId="0" borderId="0" xfId="0" applyNumberFormat="1" applyFont="1" applyAlignment="1" applyProtection="1">
      <alignment horizontal="center" vertical="center" wrapText="1"/>
      <protection locked="0"/>
    </xf>
    <xf numFmtId="4" fontId="66" fillId="35" borderId="0" xfId="0" applyNumberFormat="1" applyFont="1" applyFill="1" applyAlignment="1" applyProtection="1">
      <alignment horizontal="center" vertical="center" wrapText="1"/>
      <protection/>
    </xf>
    <xf numFmtId="4" fontId="71" fillId="0" borderId="0" xfId="0" applyNumberFormat="1" applyFont="1" applyAlignment="1" applyProtection="1">
      <alignment horizontal="center" vertical="center" wrapText="1"/>
      <protection/>
    </xf>
    <xf numFmtId="4" fontId="73" fillId="38" borderId="0" xfId="0" applyNumberFormat="1" applyFont="1" applyFill="1" applyAlignment="1" applyProtection="1">
      <alignment horizontal="center" vertical="center" wrapText="1"/>
      <protection/>
    </xf>
    <xf numFmtId="43" fontId="0" fillId="0" borderId="0" xfId="47" applyFont="1" applyAlignment="1" applyProtection="1">
      <alignment/>
      <protection locked="0"/>
    </xf>
    <xf numFmtId="43" fontId="0" fillId="0" borderId="0" xfId="0" applyNumberFormat="1" applyAlignment="1" applyProtection="1">
      <alignment/>
      <protection locked="0"/>
    </xf>
    <xf numFmtId="0" fontId="93" fillId="0" borderId="32" xfId="0" applyFont="1" applyFill="1" applyBorder="1" applyAlignment="1">
      <alignment vertical="center" wrapText="1"/>
    </xf>
    <xf numFmtId="0" fontId="94" fillId="0" borderId="17" xfId="0" applyFont="1" applyBorder="1" applyAlignment="1" applyProtection="1">
      <alignment horizontal="justify" vertical="center" wrapText="1"/>
      <protection locked="0"/>
    </xf>
    <xf numFmtId="0" fontId="95" fillId="0" borderId="0" xfId="0" applyFont="1" applyAlignment="1">
      <alignment horizontal="justify" vertical="center"/>
    </xf>
    <xf numFmtId="0" fontId="94" fillId="0" borderId="0" xfId="0" applyFont="1" applyAlignment="1">
      <alignment horizontal="justify" vertical="center"/>
    </xf>
    <xf numFmtId="0" fontId="94" fillId="0" borderId="17" xfId="0" applyFont="1" applyBorder="1" applyAlignment="1" applyProtection="1">
      <alignment vertical="center" wrapText="1"/>
      <protection locked="0"/>
    </xf>
    <xf numFmtId="0" fontId="94" fillId="0" borderId="17" xfId="0" applyFont="1" applyBorder="1" applyAlignment="1" applyProtection="1">
      <alignment vertical="center" wrapText="1"/>
      <protection locked="0"/>
    </xf>
    <xf numFmtId="2" fontId="84" fillId="0" borderId="18" xfId="0" applyNumberFormat="1" applyFont="1" applyBorder="1" applyAlignment="1" applyProtection="1">
      <alignment horizontal="center" vertical="center" wrapText="1"/>
      <protection locked="0"/>
    </xf>
    <xf numFmtId="2" fontId="73" fillId="0" borderId="18" xfId="0" applyNumberFormat="1" applyFont="1" applyBorder="1" applyAlignment="1" applyProtection="1">
      <alignment horizontal="center" vertical="center" wrapText="1"/>
      <protection locked="0"/>
    </xf>
    <xf numFmtId="3" fontId="0" fillId="0" borderId="0" xfId="0" applyNumberFormat="1" applyBorder="1" applyAlignment="1">
      <alignment vertical="center"/>
    </xf>
    <xf numFmtId="0" fontId="0" fillId="0" borderId="0" xfId="0" applyFont="1" applyAlignment="1">
      <alignment/>
    </xf>
    <xf numFmtId="0" fontId="86" fillId="0" borderId="0" xfId="0" applyFont="1" applyAlignment="1">
      <alignment horizontal="center" vertical="center" wrapText="1"/>
    </xf>
    <xf numFmtId="0" fontId="78" fillId="41" borderId="33" xfId="0" applyFont="1" applyFill="1" applyBorder="1" applyAlignment="1">
      <alignment horizontal="center" vertical="center" wrapText="1"/>
    </xf>
    <xf numFmtId="0" fontId="87" fillId="0" borderId="0" xfId="0" applyFont="1" applyAlignment="1">
      <alignment horizontal="center" vertical="center" wrapText="1"/>
    </xf>
    <xf numFmtId="0" fontId="86" fillId="41" borderId="0" xfId="0" applyFont="1" applyFill="1" applyBorder="1" applyAlignment="1">
      <alignment horizontal="center" vertical="center" wrapText="1"/>
    </xf>
    <xf numFmtId="0" fontId="85" fillId="0" borderId="0" xfId="0" applyFont="1" applyAlignment="1">
      <alignment vertical="center" wrapText="1"/>
    </xf>
    <xf numFmtId="0" fontId="66" fillId="42" borderId="33" xfId="0" applyFont="1" applyFill="1" applyBorder="1" applyAlignment="1">
      <alignment vertical="center" wrapText="1"/>
    </xf>
    <xf numFmtId="0" fontId="67" fillId="0" borderId="0" xfId="0" applyFont="1" applyAlignment="1">
      <alignment horizontal="center" vertical="center" wrapText="1"/>
    </xf>
    <xf numFmtId="0" fontId="66" fillId="42" borderId="0" xfId="0" applyFont="1" applyFill="1" applyBorder="1" applyAlignment="1">
      <alignment horizontal="center" vertical="center" wrapText="1"/>
    </xf>
    <xf numFmtId="0" fontId="71" fillId="43" borderId="0" xfId="0" applyFont="1" applyFill="1" applyBorder="1" applyAlignment="1">
      <alignment vertical="center" wrapText="1"/>
    </xf>
    <xf numFmtId="0" fontId="70" fillId="0" borderId="0" xfId="0" applyFont="1" applyAlignment="1">
      <alignment vertical="center" wrapText="1"/>
    </xf>
    <xf numFmtId="3" fontId="67" fillId="42" borderId="0" xfId="0" applyNumberFormat="1" applyFont="1" applyFill="1" applyBorder="1" applyAlignment="1">
      <alignment horizontal="center" vertical="center" wrapText="1"/>
    </xf>
    <xf numFmtId="0" fontId="66" fillId="44" borderId="33" xfId="0" applyFont="1" applyFill="1" applyBorder="1" applyAlignment="1">
      <alignment horizontal="left" vertical="center" wrapText="1"/>
    </xf>
    <xf numFmtId="0" fontId="72" fillId="0" borderId="0" xfId="0" applyFont="1" applyAlignment="1">
      <alignment horizontal="left" vertical="center" wrapText="1"/>
    </xf>
    <xf numFmtId="3" fontId="77" fillId="44" borderId="0" xfId="0" applyNumberFormat="1" applyFont="1" applyFill="1" applyBorder="1" applyAlignment="1">
      <alignment horizontal="center" vertical="center" wrapText="1"/>
    </xf>
    <xf numFmtId="0" fontId="0" fillId="0" borderId="11" xfId="0" applyBorder="1" applyAlignment="1">
      <alignment vertical="center"/>
    </xf>
    <xf numFmtId="0" fontId="0" fillId="0" borderId="0" xfId="0" applyBorder="1" applyAlignment="1">
      <alignment/>
    </xf>
    <xf numFmtId="0" fontId="74" fillId="0" borderId="33" xfId="0" applyFont="1" applyBorder="1" applyAlignment="1">
      <alignment horizontal="left" vertical="center" wrapText="1"/>
    </xf>
    <xf numFmtId="0" fontId="75" fillId="0" borderId="0" xfId="0" applyFont="1" applyAlignment="1">
      <alignment horizontal="left" vertical="center" wrapText="1"/>
    </xf>
    <xf numFmtId="0" fontId="66" fillId="44" borderId="34" xfId="0" applyFont="1" applyFill="1" applyBorder="1" applyAlignment="1">
      <alignment horizontal="left" vertical="center" wrapText="1"/>
    </xf>
    <xf numFmtId="0" fontId="66" fillId="0" borderId="35" xfId="0" applyFont="1" applyBorder="1" applyAlignment="1">
      <alignment horizontal="left" vertical="center" wrapText="1"/>
    </xf>
    <xf numFmtId="0" fontId="77" fillId="44" borderId="0" xfId="0" applyFont="1" applyFill="1" applyBorder="1" applyAlignment="1">
      <alignment horizontal="center" vertical="center" wrapText="1"/>
    </xf>
    <xf numFmtId="0" fontId="76" fillId="0" borderId="36" xfId="0" applyFont="1" applyBorder="1" applyAlignment="1">
      <alignment horizontal="center" vertical="center" wrapText="1"/>
    </xf>
    <xf numFmtId="0" fontId="68" fillId="0" borderId="33" xfId="0" applyFont="1" applyBorder="1" applyAlignment="1">
      <alignment horizontal="center" vertical="center" wrapText="1"/>
    </xf>
    <xf numFmtId="0" fontId="69" fillId="0" borderId="0" xfId="0" applyFont="1" applyAlignment="1">
      <alignment horizontal="center" vertical="center" wrapText="1"/>
    </xf>
    <xf numFmtId="0" fontId="78" fillId="41" borderId="0" xfId="0" applyFont="1" applyFill="1" applyBorder="1" applyAlignment="1">
      <alignment horizontal="center" vertical="center" wrapText="1"/>
    </xf>
    <xf numFmtId="0" fontId="78" fillId="41" borderId="37" xfId="0" applyFont="1" applyFill="1" applyBorder="1" applyAlignment="1">
      <alignment horizontal="center" vertical="center" wrapText="1"/>
    </xf>
    <xf numFmtId="0" fontId="67" fillId="0" borderId="33" xfId="0" applyFont="1" applyBorder="1" applyAlignment="1">
      <alignment horizontal="center" vertical="center" wrapText="1"/>
    </xf>
    <xf numFmtId="0" fontId="66" fillId="43" borderId="0" xfId="0" applyFont="1" applyFill="1" applyBorder="1" applyAlignment="1">
      <alignment horizontal="center" vertical="center" wrapText="1"/>
    </xf>
    <xf numFmtId="164" fontId="67" fillId="42" borderId="0" xfId="0" applyNumberFormat="1" applyFont="1" applyFill="1" applyBorder="1" applyAlignment="1">
      <alignment horizontal="center" vertical="center" wrapText="1"/>
    </xf>
    <xf numFmtId="0" fontId="72" fillId="0" borderId="33" xfId="0" applyFont="1" applyBorder="1" applyAlignment="1">
      <alignment horizontal="left" vertical="center" wrapText="1"/>
    </xf>
    <xf numFmtId="166" fontId="77" fillId="44" borderId="0" xfId="0" applyNumberFormat="1" applyFont="1" applyFill="1" applyBorder="1" applyAlignment="1">
      <alignment horizontal="center" vertical="center" wrapText="1"/>
    </xf>
    <xf numFmtId="0" fontId="67" fillId="43" borderId="0" xfId="0" applyFont="1" applyFill="1" applyBorder="1" applyAlignment="1">
      <alignment vertical="center" wrapText="1"/>
    </xf>
    <xf numFmtId="0" fontId="67" fillId="43" borderId="0" xfId="0" applyFont="1" applyFill="1" applyBorder="1" applyAlignment="1">
      <alignment horizontal="center" vertical="center" wrapText="1"/>
    </xf>
    <xf numFmtId="0" fontId="77" fillId="43" borderId="0" xfId="0" applyFont="1" applyFill="1" applyBorder="1" applyAlignment="1">
      <alignment horizontal="center" vertical="center" wrapText="1"/>
    </xf>
    <xf numFmtId="166" fontId="0" fillId="0" borderId="0" xfId="47" applyNumberFormat="1" applyFont="1" applyBorder="1" applyAlignment="1">
      <alignment vertical="center"/>
    </xf>
    <xf numFmtId="0" fontId="70" fillId="43" borderId="0" xfId="0" applyFont="1" applyFill="1" applyBorder="1" applyAlignment="1">
      <alignment vertical="center" wrapText="1"/>
    </xf>
    <xf numFmtId="0" fontId="89" fillId="43" borderId="0" xfId="0" applyFont="1" applyFill="1" applyBorder="1" applyAlignment="1">
      <alignment vertical="center" wrapText="1"/>
    </xf>
    <xf numFmtId="0" fontId="75" fillId="0" borderId="33" xfId="0" applyFont="1" applyBorder="1" applyAlignment="1">
      <alignment horizontal="left" vertical="center" wrapText="1"/>
    </xf>
    <xf numFmtId="0" fontId="66" fillId="0" borderId="34" xfId="0" applyFont="1" applyBorder="1" applyAlignment="1">
      <alignment horizontal="left" vertical="center" wrapText="1"/>
    </xf>
    <xf numFmtId="0" fontId="66" fillId="44" borderId="35" xfId="0" applyFont="1" applyFill="1" applyBorder="1" applyAlignment="1">
      <alignment horizontal="center" vertical="center" wrapText="1"/>
    </xf>
    <xf numFmtId="0" fontId="66" fillId="44" borderId="35" xfId="0" applyFont="1" applyFill="1" applyBorder="1" applyAlignment="1">
      <alignment horizontal="left" vertical="center" wrapText="1"/>
    </xf>
    <xf numFmtId="0" fontId="66" fillId="43" borderId="35" xfId="0" applyFont="1" applyFill="1" applyBorder="1" applyAlignment="1">
      <alignment horizontal="left" vertical="center" wrapText="1"/>
    </xf>
    <xf numFmtId="0" fontId="66" fillId="43" borderId="35" xfId="0" applyFont="1" applyFill="1" applyBorder="1" applyAlignment="1">
      <alignment horizontal="center" vertical="center" wrapText="1"/>
    </xf>
    <xf numFmtId="0" fontId="74" fillId="0" borderId="25" xfId="0" applyFont="1" applyBorder="1" applyAlignment="1">
      <alignment horizontal="left" vertical="center" wrapText="1"/>
    </xf>
    <xf numFmtId="43" fontId="74" fillId="0" borderId="30" xfId="47" applyFont="1" applyBorder="1" applyAlignment="1">
      <alignment horizontal="left" vertical="center" wrapText="1"/>
    </xf>
    <xf numFmtId="0" fontId="0" fillId="0" borderId="25" xfId="0" applyFont="1" applyBorder="1" applyAlignment="1">
      <alignment/>
    </xf>
    <xf numFmtId="0" fontId="74" fillId="0" borderId="31" xfId="0" applyFont="1" applyBorder="1" applyAlignment="1">
      <alignment horizontal="left" vertical="center" wrapText="1"/>
    </xf>
    <xf numFmtId="0" fontId="0" fillId="0" borderId="26" xfId="0" applyFont="1" applyBorder="1" applyAlignment="1">
      <alignment/>
    </xf>
    <xf numFmtId="165" fontId="74" fillId="0" borderId="31" xfId="0" applyNumberFormat="1" applyFont="1" applyBorder="1" applyAlignment="1">
      <alignment horizontal="left" vertical="center" wrapText="1"/>
    </xf>
    <xf numFmtId="0" fontId="74" fillId="0" borderId="19" xfId="0" applyFont="1" applyBorder="1" applyAlignment="1" applyProtection="1">
      <alignment horizontal="left" vertical="center" wrapText="1"/>
      <protection locked="0"/>
    </xf>
    <xf numFmtId="0" fontId="74" fillId="0" borderId="14" xfId="0" applyFont="1" applyBorder="1" applyAlignment="1" applyProtection="1">
      <alignment horizontal="left" vertical="center" wrapText="1"/>
      <protection locked="0"/>
    </xf>
    <xf numFmtId="0" fontId="91" fillId="37" borderId="0" xfId="0" applyFont="1" applyFill="1" applyBorder="1" applyAlignment="1" applyProtection="1">
      <alignment horizontal="center" vertical="center" wrapText="1"/>
      <protection locked="0"/>
    </xf>
    <xf numFmtId="0" fontId="69" fillId="37" borderId="0" xfId="0" applyFont="1" applyFill="1" applyBorder="1" applyAlignment="1" applyProtection="1">
      <alignment horizontal="center" vertical="center"/>
      <protection locked="0"/>
    </xf>
    <xf numFmtId="0" fontId="76" fillId="0" borderId="19" xfId="0" applyFont="1" applyBorder="1" applyAlignment="1" applyProtection="1">
      <alignment horizontal="center" vertical="center" wrapText="1"/>
      <protection locked="0"/>
    </xf>
    <xf numFmtId="0" fontId="76" fillId="0" borderId="14" xfId="0" applyFont="1" applyBorder="1" applyAlignment="1" applyProtection="1">
      <alignment horizontal="center" vertical="center" wrapText="1"/>
      <protection locked="0"/>
    </xf>
    <xf numFmtId="0" fontId="76" fillId="0" borderId="20" xfId="0" applyFont="1" applyBorder="1" applyAlignment="1" applyProtection="1">
      <alignment horizontal="center" vertical="center" wrapText="1"/>
      <protection locked="0"/>
    </xf>
    <xf numFmtId="0" fontId="96" fillId="37" borderId="11" xfId="0" applyFont="1" applyFill="1" applyBorder="1" applyAlignment="1" applyProtection="1">
      <alignment horizontal="center" vertical="center" wrapText="1"/>
      <protection locked="0"/>
    </xf>
    <xf numFmtId="0" fontId="68" fillId="0" borderId="0" xfId="0" applyFont="1" applyAlignment="1" applyProtection="1">
      <alignment horizontal="center" vertical="center" wrapText="1"/>
      <protection locked="0"/>
    </xf>
    <xf numFmtId="0" fontId="91" fillId="37" borderId="0" xfId="0" applyFont="1" applyFill="1" applyAlignment="1" applyProtection="1">
      <alignment horizontal="center" vertical="center" wrapText="1"/>
      <protection locked="0"/>
    </xf>
    <xf numFmtId="0" fontId="91" fillId="37" borderId="38" xfId="0" applyFont="1" applyFill="1" applyBorder="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69" fillId="37" borderId="39" xfId="0" applyFont="1" applyFill="1" applyBorder="1" applyAlignment="1" applyProtection="1">
      <alignment horizontal="center" vertical="center" wrapText="1"/>
      <protection locked="0"/>
    </xf>
    <xf numFmtId="0" fontId="69" fillId="37" borderId="0" xfId="0" applyFont="1" applyFill="1" applyAlignment="1" applyProtection="1">
      <alignment horizontal="center" vertical="center" wrapText="1"/>
      <protection locked="0"/>
    </xf>
    <xf numFmtId="0" fontId="69" fillId="37" borderId="40" xfId="0" applyFont="1" applyFill="1" applyBorder="1" applyAlignment="1" applyProtection="1">
      <alignment horizontal="center" vertical="center" wrapText="1"/>
      <protection locked="0"/>
    </xf>
    <xf numFmtId="0" fontId="69" fillId="37" borderId="0" xfId="0" applyFont="1" applyFill="1" applyBorder="1" applyAlignment="1" applyProtection="1">
      <alignment horizontal="center" vertical="center" wrapText="1"/>
      <protection locked="0"/>
    </xf>
    <xf numFmtId="0" fontId="74" fillId="0" borderId="11" xfId="0" applyFont="1" applyBorder="1" applyAlignment="1" applyProtection="1">
      <alignment horizontal="left" vertical="center" wrapText="1"/>
      <protection locked="0"/>
    </xf>
    <xf numFmtId="0" fontId="74" fillId="0" borderId="0" xfId="0" applyFont="1" applyBorder="1" applyAlignment="1" applyProtection="1">
      <alignment horizontal="left" vertical="center" wrapText="1"/>
      <protection locked="0"/>
    </xf>
    <xf numFmtId="0" fontId="76" fillId="0" borderId="41" xfId="0" applyFont="1" applyBorder="1" applyAlignment="1" applyProtection="1">
      <alignment horizontal="center" vertical="center" wrapText="1"/>
      <protection locked="0"/>
    </xf>
    <xf numFmtId="0" fontId="76" fillId="0" borderId="42" xfId="0" applyFont="1" applyBorder="1" applyAlignment="1" applyProtection="1">
      <alignment horizontal="center" vertical="center" wrapText="1"/>
      <protection locked="0"/>
    </xf>
    <xf numFmtId="0" fontId="76" fillId="0" borderId="43" xfId="0" applyFont="1" applyBorder="1" applyAlignment="1" applyProtection="1">
      <alignment horizontal="center" vertical="center" wrapText="1"/>
      <protection locked="0"/>
    </xf>
    <xf numFmtId="0" fontId="78" fillId="37" borderId="20" xfId="0" applyFont="1" applyFill="1" applyBorder="1" applyAlignment="1" applyProtection="1">
      <alignment horizontal="center" vertical="center" wrapText="1"/>
      <protection locked="0"/>
    </xf>
    <xf numFmtId="0" fontId="78" fillId="37" borderId="10" xfId="0" applyFont="1" applyFill="1" applyBorder="1" applyAlignment="1" applyProtection="1">
      <alignment horizontal="center" vertical="center" wrapText="1"/>
      <protection locked="0"/>
    </xf>
    <xf numFmtId="0" fontId="78" fillId="0" borderId="0" xfId="0" applyFont="1" applyAlignment="1" applyProtection="1">
      <alignment horizontal="center" vertical="center" wrapText="1"/>
      <protection locked="0"/>
    </xf>
    <xf numFmtId="0" fontId="79" fillId="0" borderId="0" xfId="0" applyFont="1" applyAlignment="1" applyProtection="1">
      <alignment vertical="center" wrapText="1"/>
      <protection locked="0"/>
    </xf>
    <xf numFmtId="0" fontId="78" fillId="0" borderId="14" xfId="0" applyFont="1" applyBorder="1" applyAlignment="1" applyProtection="1">
      <alignment horizontal="center" vertical="center" wrapText="1"/>
      <protection locked="0"/>
    </xf>
    <xf numFmtId="0" fontId="78" fillId="37" borderId="14" xfId="0" applyFont="1" applyFill="1" applyBorder="1" applyAlignment="1" applyProtection="1">
      <alignment horizontal="center" vertical="center" wrapText="1"/>
      <protection locked="0"/>
    </xf>
    <xf numFmtId="0" fontId="78" fillId="37" borderId="38" xfId="0" applyFont="1" applyFill="1" applyBorder="1" applyAlignment="1" applyProtection="1">
      <alignment horizontal="center" vertical="center" wrapText="1"/>
      <protection locked="0"/>
    </xf>
    <xf numFmtId="0" fontId="69" fillId="0" borderId="14" xfId="0" applyFont="1" applyBorder="1" applyAlignment="1" applyProtection="1">
      <alignment horizontal="center" vertical="center" wrapText="1"/>
      <protection locked="0"/>
    </xf>
    <xf numFmtId="0" fontId="74" fillId="0" borderId="36" xfId="0" applyFont="1" applyBorder="1" applyAlignment="1">
      <alignment horizontal="left" vertical="center" wrapText="1"/>
    </xf>
    <xf numFmtId="0" fontId="34" fillId="0" borderId="44" xfId="0" applyFont="1" applyBorder="1" applyAlignment="1">
      <alignment/>
    </xf>
    <xf numFmtId="0" fontId="76" fillId="0" borderId="36" xfId="0" applyFont="1" applyBorder="1" applyAlignment="1">
      <alignment horizontal="center" vertical="center" wrapText="1"/>
    </xf>
    <xf numFmtId="0" fontId="86" fillId="41" borderId="33" xfId="0" applyFont="1" applyFill="1" applyBorder="1" applyAlignment="1">
      <alignment horizontal="center" vertical="center" wrapText="1"/>
    </xf>
    <xf numFmtId="0" fontId="34" fillId="0" borderId="33" xfId="0" applyFont="1" applyBorder="1" applyAlignment="1">
      <alignment/>
    </xf>
    <xf numFmtId="0" fontId="86" fillId="0" borderId="0" xfId="0" applyFont="1" applyAlignment="1">
      <alignment horizontal="center" vertical="center" wrapText="1"/>
    </xf>
    <xf numFmtId="0" fontId="0" fillId="0" borderId="0" xfId="0" applyFont="1" applyAlignment="1">
      <alignment/>
    </xf>
    <xf numFmtId="0" fontId="86" fillId="41" borderId="0" xfId="0" applyFont="1" applyFill="1" applyBorder="1" applyAlignment="1">
      <alignment horizontal="center" vertical="center" wrapText="1"/>
    </xf>
    <xf numFmtId="0" fontId="34" fillId="0" borderId="0" xfId="0" applyFont="1" applyBorder="1" applyAlignment="1">
      <alignment/>
    </xf>
    <xf numFmtId="0" fontId="34" fillId="0" borderId="45" xfId="0" applyFont="1" applyBorder="1" applyAlignment="1">
      <alignment/>
    </xf>
    <xf numFmtId="0" fontId="86" fillId="41" borderId="45" xfId="0" applyFont="1" applyFill="1" applyBorder="1" applyAlignment="1">
      <alignment horizontal="center" vertical="center" wrapText="1"/>
    </xf>
    <xf numFmtId="0" fontId="86" fillId="41" borderId="46" xfId="0" applyFont="1" applyFill="1" applyBorder="1" applyAlignment="1">
      <alignment horizontal="center" vertical="center" wrapText="1"/>
    </xf>
    <xf numFmtId="0" fontId="34" fillId="0" borderId="46" xfId="0" applyFont="1" applyBorder="1" applyAlignment="1">
      <alignment/>
    </xf>
    <xf numFmtId="0" fontId="86" fillId="41" borderId="47" xfId="0" applyFont="1" applyFill="1" applyBorder="1" applyAlignment="1">
      <alignment horizontal="center" vertical="center" wrapText="1"/>
    </xf>
    <xf numFmtId="0" fontId="74" fillId="0" borderId="19" xfId="0" applyFont="1" applyFill="1" applyBorder="1" applyAlignment="1" applyProtection="1">
      <alignment horizontal="left" vertical="center" wrapText="1"/>
      <protection locked="0"/>
    </xf>
    <xf numFmtId="0" fontId="74" fillId="0" borderId="14" xfId="0" applyFont="1" applyFill="1" applyBorder="1" applyAlignment="1" applyProtection="1">
      <alignment horizontal="left" vertical="center" wrapText="1"/>
      <protection locked="0"/>
    </xf>
    <xf numFmtId="0" fontId="86" fillId="37" borderId="46" xfId="0" applyFont="1" applyFill="1" applyBorder="1" applyAlignment="1" applyProtection="1">
      <alignment horizontal="center" vertical="center" wrapText="1"/>
      <protection locked="0"/>
    </xf>
    <xf numFmtId="0" fontId="86" fillId="37" borderId="11" xfId="0" applyFont="1" applyFill="1" applyBorder="1" applyAlignment="1" applyProtection="1">
      <alignment horizontal="center" vertical="center" wrapText="1"/>
      <protection locked="0"/>
    </xf>
    <xf numFmtId="0" fontId="86" fillId="0" borderId="0" xfId="0" applyFont="1" applyAlignment="1" applyProtection="1">
      <alignment horizontal="center" vertical="center" wrapText="1"/>
      <protection locked="0"/>
    </xf>
    <xf numFmtId="0" fontId="86" fillId="37" borderId="0" xfId="0" applyFont="1" applyFill="1" applyAlignment="1" applyProtection="1">
      <alignment horizontal="center" vertical="center" wrapText="1"/>
      <protection locked="0"/>
    </xf>
    <xf numFmtId="0" fontId="86" fillId="37" borderId="45" xfId="0" applyFont="1" applyFill="1" applyBorder="1" applyAlignment="1" applyProtection="1">
      <alignment horizontal="center" vertical="center" wrapText="1"/>
      <protection locked="0"/>
    </xf>
    <xf numFmtId="0" fontId="86" fillId="0" borderId="45" xfId="0" applyFont="1" applyBorder="1" applyAlignment="1" applyProtection="1">
      <alignment horizontal="center" vertical="center" wrapText="1"/>
      <protection locked="0"/>
    </xf>
    <xf numFmtId="0" fontId="86" fillId="37" borderId="47" xfId="0" applyFont="1" applyFill="1" applyBorder="1" applyAlignment="1" applyProtection="1">
      <alignment horizontal="center" vertical="center" wrapText="1"/>
      <protection locked="0"/>
    </xf>
    <xf numFmtId="0" fontId="34" fillId="0" borderId="48" xfId="0" applyFont="1" applyBorder="1" applyAlignment="1">
      <alignment/>
    </xf>
    <xf numFmtId="0" fontId="78" fillId="41" borderId="33" xfId="0" applyFont="1" applyFill="1" applyBorder="1" applyAlignment="1">
      <alignment horizontal="center" vertical="center" wrapText="1"/>
    </xf>
    <xf numFmtId="0" fontId="68" fillId="0" borderId="33" xfId="0" applyFont="1" applyBorder="1" applyAlignment="1">
      <alignment horizontal="center" vertical="center" wrapText="1"/>
    </xf>
    <xf numFmtId="0" fontId="91" fillId="41" borderId="0" xfId="0" applyFont="1" applyFill="1" applyBorder="1" applyAlignment="1">
      <alignment horizontal="center" vertical="center" wrapText="1"/>
    </xf>
    <xf numFmtId="0" fontId="78" fillId="0" borderId="0" xfId="0" applyFont="1" applyAlignment="1">
      <alignment horizontal="center" vertical="center" wrapText="1"/>
    </xf>
    <xf numFmtId="0" fontId="78" fillId="41" borderId="0" xfId="0" applyFont="1" applyFill="1" applyBorder="1" applyAlignment="1">
      <alignment horizontal="center" vertical="center" wrapText="1"/>
    </xf>
    <xf numFmtId="0" fontId="34" fillId="0" borderId="37" xfId="0" applyFont="1" applyBorder="1" applyAlignment="1">
      <alignment/>
    </xf>
    <xf numFmtId="0" fontId="78" fillId="37" borderId="11" xfId="0" applyFont="1" applyFill="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78" fillId="37" borderId="0" xfId="0" applyFont="1" applyFill="1" applyBorder="1" applyAlignment="1" applyProtection="1">
      <alignment horizontal="center" vertical="center" wrapText="1"/>
      <protection locked="0"/>
    </xf>
    <xf numFmtId="0" fontId="78" fillId="0" borderId="0" xfId="0" applyFont="1" applyBorder="1" applyAlignment="1" applyProtection="1">
      <alignment horizontal="center" vertical="center" wrapText="1"/>
      <protection locked="0"/>
    </xf>
    <xf numFmtId="0" fontId="74" fillId="0" borderId="19" xfId="0" applyFont="1" applyFill="1" applyBorder="1" applyAlignment="1" applyProtection="1">
      <alignment vertical="center" wrapText="1"/>
      <protection locked="0"/>
    </xf>
    <xf numFmtId="0" fontId="74" fillId="0" borderId="14" xfId="0" applyFont="1" applyFill="1" applyBorder="1" applyAlignment="1" applyProtection="1">
      <alignment vertical="center" wrapText="1"/>
      <protection locked="0"/>
    </xf>
    <xf numFmtId="0" fontId="66" fillId="0" borderId="49" xfId="0" applyFont="1" applyBorder="1" applyAlignment="1" applyProtection="1">
      <alignment horizontal="center" vertical="center" wrapText="1"/>
      <protection locked="0"/>
    </xf>
    <xf numFmtId="0" fontId="66" fillId="0" borderId="50" xfId="0" applyFont="1" applyBorder="1" applyAlignment="1" applyProtection="1">
      <alignment horizontal="center" vertical="center" wrapText="1"/>
      <protection locked="0"/>
    </xf>
    <xf numFmtId="0" fontId="66" fillId="0" borderId="51" xfId="0" applyFont="1" applyBorder="1" applyAlignment="1" applyProtection="1">
      <alignment horizontal="center" vertical="center" wrapText="1"/>
      <protection locked="0"/>
    </xf>
    <xf numFmtId="0" fontId="78" fillId="37" borderId="25" xfId="0" applyFont="1" applyFill="1" applyBorder="1" applyAlignment="1" applyProtection="1">
      <alignment horizontal="center" vertical="center" wrapText="1"/>
      <protection locked="0"/>
    </xf>
    <xf numFmtId="0" fontId="78" fillId="37" borderId="24" xfId="0" applyFont="1" applyFill="1" applyBorder="1" applyAlignment="1" applyProtection="1">
      <alignment horizontal="center" vertical="center" wrapText="1"/>
      <protection locked="0"/>
    </xf>
    <xf numFmtId="0" fontId="78" fillId="37" borderId="27" xfId="0" applyFont="1" applyFill="1" applyBorder="1" applyAlignment="1" applyProtection="1">
      <alignment horizontal="center" vertical="center" wrapText="1"/>
      <protection locked="0"/>
    </xf>
    <xf numFmtId="0" fontId="74" fillId="0" borderId="52" xfId="0" applyFont="1" applyFill="1" applyBorder="1" applyAlignment="1" applyProtection="1">
      <alignment horizontal="left" vertical="center" wrapText="1"/>
      <protection locked="0"/>
    </xf>
    <xf numFmtId="0" fontId="74" fillId="0" borderId="50" xfId="0" applyFont="1" applyFill="1" applyBorder="1" applyAlignment="1" applyProtection="1">
      <alignment horizontal="left" vertical="center" wrapText="1"/>
      <protection locked="0"/>
    </xf>
    <xf numFmtId="0" fontId="68" fillId="37" borderId="49" xfId="0" applyFont="1" applyFill="1" applyBorder="1" applyAlignment="1" applyProtection="1">
      <alignment horizontal="center" vertical="center" wrapText="1"/>
      <protection locked="0"/>
    </xf>
    <xf numFmtId="0" fontId="68" fillId="37" borderId="51" xfId="0" applyFont="1" applyFill="1" applyBorder="1" applyAlignment="1" applyProtection="1">
      <alignment horizontal="center" vertical="center" wrapText="1"/>
      <protection locked="0"/>
    </xf>
    <xf numFmtId="0" fontId="68" fillId="37" borderId="25" xfId="0" applyFont="1" applyFill="1" applyBorder="1" applyAlignment="1" applyProtection="1">
      <alignment horizontal="center" vertical="center" wrapText="1"/>
      <protection locked="0"/>
    </xf>
    <xf numFmtId="0" fontId="68" fillId="37" borderId="27" xfId="0" applyFont="1" applyFill="1" applyBorder="1" applyAlignment="1" applyProtection="1">
      <alignment horizontal="center" vertical="center" wrapText="1"/>
      <protection locked="0"/>
    </xf>
    <xf numFmtId="0" fontId="68" fillId="41" borderId="49" xfId="0" applyFont="1" applyFill="1" applyBorder="1" applyAlignment="1">
      <alignment horizontal="center" vertical="center" wrapText="1"/>
    </xf>
    <xf numFmtId="0" fontId="34" fillId="0" borderId="51" xfId="0" applyFont="1" applyBorder="1" applyAlignment="1">
      <alignment/>
    </xf>
    <xf numFmtId="0" fontId="34" fillId="0" borderId="25" xfId="0" applyFont="1" applyBorder="1" applyAlignment="1">
      <alignment/>
    </xf>
    <xf numFmtId="0" fontId="34" fillId="0" borderId="27" xfId="0" applyFont="1" applyBorder="1" applyAlignment="1">
      <alignment/>
    </xf>
    <xf numFmtId="0" fontId="74" fillId="0" borderId="53" xfId="0" applyFont="1" applyBorder="1" applyAlignment="1">
      <alignment horizontal="left" vertical="center" wrapText="1"/>
    </xf>
    <xf numFmtId="0" fontId="34" fillId="0" borderId="50" xfId="0" applyFont="1" applyBorder="1" applyAlignment="1">
      <alignment/>
    </xf>
    <xf numFmtId="0" fontId="97" fillId="0" borderId="19" xfId="0" applyFont="1" applyFill="1" applyBorder="1" applyAlignment="1" applyProtection="1">
      <alignment vertical="center" wrapText="1"/>
      <protection locked="0"/>
    </xf>
    <xf numFmtId="0" fontId="97" fillId="0" borderId="14" xfId="0" applyFont="1" applyFill="1" applyBorder="1" applyAlignment="1" applyProtection="1">
      <alignment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tejedam\Downloads\NBD_Hospital%20General%20de%20M&#233;xico%20Dr.%20Eduardo%20Liceag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itución"/>
      <sheetName val="I. Clasificación económica"/>
      <sheetName val="II .Concepto gasto"/>
      <sheetName val="III. Plazas Estructura Org"/>
      <sheetName val="IV Costo Estructura"/>
      <sheetName val="V- Contrataciones"/>
      <sheetName val="VI. Comisiones y Viáticos"/>
      <sheetName val="Indicador 1"/>
      <sheetName val="Indicador 2"/>
      <sheetName val="Indicador 3"/>
      <sheetName val="Indicador 4"/>
      <sheetName val="Indicador 5"/>
      <sheetName val="Indicador 6"/>
      <sheetName val="Indicador 7"/>
      <sheetName val="Indicador 8"/>
    </sheetNames>
    <sheetDataSet>
      <sheetData sheetId="0">
        <row r="2">
          <cell r="B2" t="str">
            <v>Hospital General de México "Dr. Eduardo Liceaga"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93"/>
  <sheetViews>
    <sheetView zoomScalePageLayoutView="0" workbookViewId="0" topLeftCell="A1">
      <selection activeCell="C39" sqref="C39"/>
    </sheetView>
  </sheetViews>
  <sheetFormatPr defaultColWidth="11.421875" defaultRowHeight="15"/>
  <cols>
    <col min="2" max="2" width="61.00390625" style="0" customWidth="1"/>
    <col min="12" max="12" width="64.8515625" style="0" customWidth="1"/>
    <col min="13" max="20" width="0" style="1" hidden="1" customWidth="1"/>
  </cols>
  <sheetData>
    <row r="1" ht="15">
      <c r="B1" s="2" t="s">
        <v>654</v>
      </c>
    </row>
    <row r="2" spans="1:16" ht="24.75" customHeight="1">
      <c r="A2" s="3" t="s">
        <v>149</v>
      </c>
      <c r="B2" s="3" t="s">
        <v>424</v>
      </c>
      <c r="M2" s="1" t="s">
        <v>146</v>
      </c>
      <c r="N2" s="1" t="s">
        <v>147</v>
      </c>
      <c r="O2" s="1" t="s">
        <v>148</v>
      </c>
      <c r="P2" s="1" t="s">
        <v>149</v>
      </c>
    </row>
    <row r="5" spans="13:16" ht="15">
      <c r="M5" s="1">
        <v>147</v>
      </c>
      <c r="N5" s="1">
        <v>12</v>
      </c>
      <c r="O5" s="1" t="s">
        <v>150</v>
      </c>
      <c r="P5" s="1" t="s">
        <v>151</v>
      </c>
    </row>
    <row r="6" spans="13:16" ht="15">
      <c r="M6" s="1">
        <v>78</v>
      </c>
      <c r="N6" s="1">
        <v>9</v>
      </c>
      <c r="O6" s="1" t="s">
        <v>152</v>
      </c>
      <c r="P6" s="1" t="s">
        <v>153</v>
      </c>
    </row>
    <row r="7" spans="13:16" ht="15">
      <c r="M7" s="1">
        <v>79</v>
      </c>
      <c r="N7" s="1">
        <v>9</v>
      </c>
      <c r="O7" s="1" t="s">
        <v>154</v>
      </c>
      <c r="P7" s="1" t="s">
        <v>155</v>
      </c>
    </row>
    <row r="8" spans="13:16" ht="15">
      <c r="M8" s="1">
        <v>80</v>
      </c>
      <c r="N8" s="1">
        <v>9</v>
      </c>
      <c r="O8" s="1" t="s">
        <v>156</v>
      </c>
      <c r="P8" s="1" t="s">
        <v>157</v>
      </c>
    </row>
    <row r="9" spans="13:16" ht="15">
      <c r="M9" s="1">
        <v>81</v>
      </c>
      <c r="N9" s="1">
        <v>9</v>
      </c>
      <c r="O9" s="1" t="s">
        <v>158</v>
      </c>
      <c r="P9" s="1" t="s">
        <v>159</v>
      </c>
    </row>
    <row r="10" spans="13:16" ht="15">
      <c r="M10" s="1">
        <v>82</v>
      </c>
      <c r="N10" s="1">
        <v>9</v>
      </c>
      <c r="O10" s="1" t="s">
        <v>160</v>
      </c>
      <c r="P10" s="1" t="s">
        <v>161</v>
      </c>
    </row>
    <row r="11" spans="13:16" ht="15">
      <c r="M11" s="1">
        <v>83</v>
      </c>
      <c r="N11" s="1">
        <v>9</v>
      </c>
      <c r="O11" s="1" t="s">
        <v>162</v>
      </c>
      <c r="P11" s="1" t="s">
        <v>163</v>
      </c>
    </row>
    <row r="12" spans="13:16" ht="15">
      <c r="M12" s="1">
        <v>84</v>
      </c>
      <c r="N12" s="1">
        <v>9</v>
      </c>
      <c r="O12" s="1" t="s">
        <v>164</v>
      </c>
      <c r="P12" s="1" t="s">
        <v>165</v>
      </c>
    </row>
    <row r="13" spans="13:16" ht="15">
      <c r="M13" s="1">
        <v>85</v>
      </c>
      <c r="N13" s="1">
        <v>9</v>
      </c>
      <c r="O13" s="1" t="s">
        <v>166</v>
      </c>
      <c r="P13" s="1" t="s">
        <v>167</v>
      </c>
    </row>
    <row r="14" spans="13:16" ht="15">
      <c r="M14" s="1">
        <v>86</v>
      </c>
      <c r="N14" s="1">
        <v>9</v>
      </c>
      <c r="O14" s="1" t="s">
        <v>168</v>
      </c>
      <c r="P14" s="1" t="s">
        <v>169</v>
      </c>
    </row>
    <row r="15" spans="13:16" ht="15">
      <c r="M15" s="1">
        <v>87</v>
      </c>
      <c r="N15" s="1">
        <v>9</v>
      </c>
      <c r="O15" s="1" t="s">
        <v>170</v>
      </c>
      <c r="P15" s="1" t="s">
        <v>171</v>
      </c>
    </row>
    <row r="16" spans="13:16" ht="15">
      <c r="M16" s="1">
        <v>88</v>
      </c>
      <c r="N16" s="1">
        <v>9</v>
      </c>
      <c r="O16" s="1" t="s">
        <v>172</v>
      </c>
      <c r="P16" s="1" t="s">
        <v>173</v>
      </c>
    </row>
    <row r="17" spans="13:16" ht="15">
      <c r="M17" s="1">
        <v>89</v>
      </c>
      <c r="N17" s="1">
        <v>9</v>
      </c>
      <c r="O17" s="1" t="s">
        <v>174</v>
      </c>
      <c r="P17" s="1" t="s">
        <v>175</v>
      </c>
    </row>
    <row r="18" spans="13:16" ht="15">
      <c r="M18" s="1">
        <v>90</v>
      </c>
      <c r="N18" s="1">
        <v>9</v>
      </c>
      <c r="O18" s="1" t="s">
        <v>176</v>
      </c>
      <c r="P18" s="1" t="s">
        <v>177</v>
      </c>
    </row>
    <row r="19" spans="13:16" ht="15">
      <c r="M19" s="1">
        <v>91</v>
      </c>
      <c r="N19" s="1">
        <v>9</v>
      </c>
      <c r="O19" s="1" t="s">
        <v>178</v>
      </c>
      <c r="P19" s="1" t="s">
        <v>179</v>
      </c>
    </row>
    <row r="20" spans="13:16" ht="15">
      <c r="M20" s="1">
        <v>92</v>
      </c>
      <c r="N20" s="1">
        <v>9</v>
      </c>
      <c r="O20" s="1" t="s">
        <v>180</v>
      </c>
      <c r="P20" s="1" t="s">
        <v>181</v>
      </c>
    </row>
    <row r="21" spans="13:16" ht="15">
      <c r="M21" s="1">
        <v>93</v>
      </c>
      <c r="N21" s="1">
        <v>9</v>
      </c>
      <c r="O21" s="1" t="s">
        <v>182</v>
      </c>
      <c r="P21" s="1" t="s">
        <v>183</v>
      </c>
    </row>
    <row r="22" spans="13:16" ht="15">
      <c r="M22" s="1">
        <v>94</v>
      </c>
      <c r="N22" s="1">
        <v>9</v>
      </c>
      <c r="O22" s="1" t="s">
        <v>184</v>
      </c>
      <c r="P22" s="1" t="s">
        <v>185</v>
      </c>
    </row>
    <row r="23" spans="13:16" ht="15">
      <c r="M23" s="1">
        <v>95</v>
      </c>
      <c r="N23" s="1">
        <v>9</v>
      </c>
      <c r="O23" s="1" t="s">
        <v>186</v>
      </c>
      <c r="P23" s="1" t="s">
        <v>187</v>
      </c>
    </row>
    <row r="24" spans="13:16" ht="15">
      <c r="M24" s="1">
        <v>59</v>
      </c>
      <c r="N24" s="1">
        <v>8</v>
      </c>
      <c r="O24" s="1" t="s">
        <v>188</v>
      </c>
      <c r="P24" s="1" t="s">
        <v>189</v>
      </c>
    </row>
    <row r="25" spans="13:16" ht="15">
      <c r="M25" s="1">
        <v>96</v>
      </c>
      <c r="N25" s="1">
        <v>9</v>
      </c>
      <c r="O25" s="1" t="s">
        <v>190</v>
      </c>
      <c r="P25" s="1" t="s">
        <v>191</v>
      </c>
    </row>
    <row r="26" spans="13:16" ht="15">
      <c r="M26" s="1">
        <v>23</v>
      </c>
      <c r="N26" s="1">
        <v>5</v>
      </c>
      <c r="O26" s="1" t="s">
        <v>192</v>
      </c>
      <c r="P26" s="1" t="s">
        <v>193</v>
      </c>
    </row>
    <row r="27" spans="13:16" ht="15">
      <c r="M27" s="1">
        <v>200</v>
      </c>
      <c r="N27" s="1">
        <v>16</v>
      </c>
      <c r="O27" s="1" t="s">
        <v>194</v>
      </c>
      <c r="P27" s="1" t="s">
        <v>195</v>
      </c>
    </row>
    <row r="28" spans="13:16" ht="15">
      <c r="M28" s="1">
        <v>29</v>
      </c>
      <c r="N28" s="1">
        <v>6</v>
      </c>
      <c r="O28" s="1" t="s">
        <v>196</v>
      </c>
      <c r="P28" s="1" t="s">
        <v>197</v>
      </c>
    </row>
    <row r="29" spans="13:16" ht="15">
      <c r="M29" s="1">
        <v>276</v>
      </c>
      <c r="N29" s="1">
        <v>47</v>
      </c>
      <c r="O29" s="1" t="s">
        <v>198</v>
      </c>
      <c r="P29" s="1" t="s">
        <v>199</v>
      </c>
    </row>
    <row r="30" spans="13:16" ht="15">
      <c r="M30" s="1">
        <v>242</v>
      </c>
      <c r="N30" s="1">
        <v>25</v>
      </c>
      <c r="O30" s="1" t="s">
        <v>200</v>
      </c>
      <c r="P30" s="1" t="s">
        <v>201</v>
      </c>
    </row>
    <row r="31" spans="13:16" ht="15">
      <c r="M31" s="1">
        <v>30</v>
      </c>
      <c r="N31" s="1">
        <v>6</v>
      </c>
      <c r="O31" s="1" t="s">
        <v>194</v>
      </c>
      <c r="P31" s="1" t="s">
        <v>202</v>
      </c>
    </row>
    <row r="32" spans="13:16" ht="15">
      <c r="M32" s="1">
        <v>31</v>
      </c>
      <c r="N32" s="1">
        <v>6</v>
      </c>
      <c r="O32" s="1" t="s">
        <v>203</v>
      </c>
      <c r="P32" s="1" t="s">
        <v>204</v>
      </c>
    </row>
    <row r="33" spans="13:16" ht="15">
      <c r="M33" s="1">
        <v>32</v>
      </c>
      <c r="N33" s="1">
        <v>6</v>
      </c>
      <c r="O33" s="1" t="s">
        <v>205</v>
      </c>
      <c r="P33" s="1" t="s">
        <v>206</v>
      </c>
    </row>
    <row r="34" spans="13:16" ht="15">
      <c r="M34" s="1">
        <v>33</v>
      </c>
      <c r="N34" s="1">
        <v>6</v>
      </c>
      <c r="O34" s="1" t="s">
        <v>207</v>
      </c>
      <c r="P34" s="1" t="s">
        <v>208</v>
      </c>
    </row>
    <row r="35" spans="13:16" ht="15">
      <c r="M35" s="1">
        <v>34</v>
      </c>
      <c r="N35" s="1">
        <v>6</v>
      </c>
      <c r="O35" s="1" t="s">
        <v>209</v>
      </c>
      <c r="P35" s="1" t="s">
        <v>210</v>
      </c>
    </row>
    <row r="36" spans="13:16" ht="15">
      <c r="M36" s="1">
        <v>98</v>
      </c>
      <c r="N36" s="1">
        <v>9</v>
      </c>
      <c r="O36" s="1" t="s">
        <v>211</v>
      </c>
      <c r="P36" s="1" t="s">
        <v>212</v>
      </c>
    </row>
    <row r="37" spans="13:16" ht="15">
      <c r="M37" s="1">
        <v>35</v>
      </c>
      <c r="N37" s="1">
        <v>6</v>
      </c>
      <c r="O37" s="1" t="s">
        <v>213</v>
      </c>
      <c r="P37" s="1" t="s">
        <v>214</v>
      </c>
    </row>
    <row r="38" spans="13:16" ht="15">
      <c r="M38" s="1">
        <v>284</v>
      </c>
      <c r="N38" s="1">
        <v>48</v>
      </c>
      <c r="O38" s="1" t="s">
        <v>215</v>
      </c>
      <c r="P38" s="1" t="s">
        <v>216</v>
      </c>
    </row>
    <row r="39" spans="13:16" ht="15">
      <c r="M39" s="1">
        <v>119</v>
      </c>
      <c r="N39" s="1">
        <v>11</v>
      </c>
      <c r="O39" s="1" t="s">
        <v>217</v>
      </c>
      <c r="P39" s="1" t="s">
        <v>218</v>
      </c>
    </row>
    <row r="40" spans="13:16" ht="15">
      <c r="M40" s="1">
        <v>246</v>
      </c>
      <c r="N40" s="1">
        <v>38</v>
      </c>
      <c r="O40" s="1" t="s">
        <v>219</v>
      </c>
      <c r="P40" s="1" t="s">
        <v>220</v>
      </c>
    </row>
    <row r="41" spans="13:16" ht="15">
      <c r="M41" s="1">
        <v>247</v>
      </c>
      <c r="N41" s="1">
        <v>38</v>
      </c>
      <c r="O41" s="1" t="s">
        <v>221</v>
      </c>
      <c r="P41" s="1" t="s">
        <v>222</v>
      </c>
    </row>
    <row r="42" spans="13:16" ht="15">
      <c r="M42" s="1">
        <v>248</v>
      </c>
      <c r="N42" s="1">
        <v>38</v>
      </c>
      <c r="O42" s="1" t="s">
        <v>223</v>
      </c>
      <c r="P42" s="1" t="s">
        <v>224</v>
      </c>
    </row>
    <row r="43" spans="13:16" ht="15">
      <c r="M43" s="1">
        <v>249</v>
      </c>
      <c r="N43" s="1">
        <v>38</v>
      </c>
      <c r="O43" s="1" t="s">
        <v>225</v>
      </c>
      <c r="P43" s="1" t="s">
        <v>226</v>
      </c>
    </row>
    <row r="44" spans="13:16" ht="15">
      <c r="M44" s="1">
        <v>250</v>
      </c>
      <c r="N44" s="1">
        <v>38</v>
      </c>
      <c r="O44" s="1" t="s">
        <v>227</v>
      </c>
      <c r="P44" s="1" t="s">
        <v>228</v>
      </c>
    </row>
    <row r="45" spans="13:16" ht="15">
      <c r="M45" s="1">
        <v>251</v>
      </c>
      <c r="N45" s="1">
        <v>38</v>
      </c>
      <c r="O45" s="1" t="s">
        <v>229</v>
      </c>
      <c r="P45" s="1" t="s">
        <v>230</v>
      </c>
    </row>
    <row r="46" spans="13:16" ht="15">
      <c r="M46" s="1">
        <v>252</v>
      </c>
      <c r="N46" s="1">
        <v>38</v>
      </c>
      <c r="O46" s="1" t="s">
        <v>231</v>
      </c>
      <c r="P46" s="1" t="s">
        <v>232</v>
      </c>
    </row>
    <row r="47" spans="13:16" ht="15">
      <c r="M47" s="1">
        <v>253</v>
      </c>
      <c r="N47" s="1">
        <v>38</v>
      </c>
      <c r="O47" s="1" t="s">
        <v>233</v>
      </c>
      <c r="P47" s="1" t="s">
        <v>234</v>
      </c>
    </row>
    <row r="48" spans="13:16" ht="15">
      <c r="M48" s="1">
        <v>254</v>
      </c>
      <c r="N48" s="1">
        <v>38</v>
      </c>
      <c r="O48" s="1" t="s">
        <v>235</v>
      </c>
      <c r="P48" s="1" t="s">
        <v>236</v>
      </c>
    </row>
    <row r="49" spans="13:16" ht="15">
      <c r="M49" s="1">
        <v>120</v>
      </c>
      <c r="N49" s="1">
        <v>11</v>
      </c>
      <c r="O49" s="1" t="s">
        <v>237</v>
      </c>
      <c r="P49" s="1" t="s">
        <v>238</v>
      </c>
    </row>
    <row r="50" spans="13:16" ht="15">
      <c r="M50" s="1">
        <v>255</v>
      </c>
      <c r="N50" s="1">
        <v>38</v>
      </c>
      <c r="O50" s="1" t="s">
        <v>239</v>
      </c>
      <c r="P50" s="1" t="s">
        <v>240</v>
      </c>
    </row>
    <row r="51" spans="13:16" ht="15">
      <c r="M51" s="1">
        <v>256</v>
      </c>
      <c r="N51" s="1">
        <v>38</v>
      </c>
      <c r="O51" s="1" t="s">
        <v>241</v>
      </c>
      <c r="P51" s="1" t="s">
        <v>242</v>
      </c>
    </row>
    <row r="52" spans="13:16" ht="15">
      <c r="M52" s="1">
        <v>2</v>
      </c>
      <c r="N52" s="1">
        <v>4</v>
      </c>
      <c r="O52" s="1" t="s">
        <v>243</v>
      </c>
      <c r="P52" s="1" t="s">
        <v>244</v>
      </c>
    </row>
    <row r="53" spans="13:16" ht="15">
      <c r="M53" s="1">
        <v>257</v>
      </c>
      <c r="N53" s="1">
        <v>38</v>
      </c>
      <c r="O53" s="1" t="s">
        <v>245</v>
      </c>
      <c r="P53" s="1" t="s">
        <v>246</v>
      </c>
    </row>
    <row r="54" spans="13:16" ht="15">
      <c r="M54" s="1">
        <v>258</v>
      </c>
      <c r="N54" s="1">
        <v>38</v>
      </c>
      <c r="O54" s="1" t="s">
        <v>247</v>
      </c>
      <c r="P54" s="1" t="s">
        <v>248</v>
      </c>
    </row>
    <row r="55" spans="13:16" ht="15">
      <c r="M55" s="1">
        <v>259</v>
      </c>
      <c r="N55" s="1">
        <v>38</v>
      </c>
      <c r="O55" s="1" t="s">
        <v>249</v>
      </c>
      <c r="P55" s="1" t="s">
        <v>250</v>
      </c>
    </row>
    <row r="56" spans="13:16" ht="15">
      <c r="M56" s="1">
        <v>3</v>
      </c>
      <c r="N56" s="1">
        <v>4</v>
      </c>
      <c r="O56" s="1" t="s">
        <v>251</v>
      </c>
      <c r="P56" s="1" t="s">
        <v>252</v>
      </c>
    </row>
    <row r="57" spans="13:16" ht="15">
      <c r="M57" s="1">
        <v>216</v>
      </c>
      <c r="N57" s="1">
        <v>18</v>
      </c>
      <c r="O57" s="1" t="s">
        <v>253</v>
      </c>
      <c r="P57" s="1" t="s">
        <v>254</v>
      </c>
    </row>
    <row r="58" spans="13:16" ht="15">
      <c r="M58" s="1">
        <v>217</v>
      </c>
      <c r="N58" s="1">
        <v>18</v>
      </c>
      <c r="O58" s="1" t="s">
        <v>255</v>
      </c>
      <c r="P58" s="1" t="s">
        <v>256</v>
      </c>
    </row>
    <row r="59" spans="13:16" ht="15">
      <c r="M59" s="1">
        <v>148</v>
      </c>
      <c r="N59" s="1">
        <v>12</v>
      </c>
      <c r="O59" s="1" t="s">
        <v>257</v>
      </c>
      <c r="P59" s="1" t="s">
        <v>258</v>
      </c>
    </row>
    <row r="60" spans="13:16" ht="15">
      <c r="M60" s="1">
        <v>149</v>
      </c>
      <c r="N60" s="1">
        <v>12</v>
      </c>
      <c r="O60" s="1" t="s">
        <v>259</v>
      </c>
      <c r="P60" s="1" t="s">
        <v>260</v>
      </c>
    </row>
    <row r="61" spans="13:16" ht="15">
      <c r="M61" s="1">
        <v>150</v>
      </c>
      <c r="N61" s="1">
        <v>12</v>
      </c>
      <c r="O61" s="1" t="s">
        <v>243</v>
      </c>
      <c r="P61" s="1" t="s">
        <v>261</v>
      </c>
    </row>
    <row r="62" spans="13:16" ht="15">
      <c r="M62" s="1">
        <v>109</v>
      </c>
      <c r="N62" s="1">
        <v>10</v>
      </c>
      <c r="O62" s="1" t="s">
        <v>262</v>
      </c>
      <c r="P62" s="1" t="s">
        <v>263</v>
      </c>
    </row>
    <row r="63" spans="13:16" ht="15">
      <c r="M63" s="1">
        <v>4</v>
      </c>
      <c r="N63" s="1">
        <v>4</v>
      </c>
      <c r="O63" s="1" t="s">
        <v>264</v>
      </c>
      <c r="P63" s="1" t="s">
        <v>265</v>
      </c>
    </row>
    <row r="64" spans="13:16" ht="15">
      <c r="M64" s="1">
        <v>151</v>
      </c>
      <c r="N64" s="1">
        <v>12</v>
      </c>
      <c r="O64" s="1" t="s">
        <v>266</v>
      </c>
      <c r="P64" s="1" t="s">
        <v>267</v>
      </c>
    </row>
    <row r="65" spans="13:16" ht="15">
      <c r="M65" s="1">
        <v>152</v>
      </c>
      <c r="N65" s="1">
        <v>12</v>
      </c>
      <c r="O65" s="1" t="s">
        <v>251</v>
      </c>
      <c r="P65" s="1" t="s">
        <v>268</v>
      </c>
    </row>
    <row r="66" spans="13:16" ht="15">
      <c r="M66" s="1">
        <v>153</v>
      </c>
      <c r="N66" s="1">
        <v>12</v>
      </c>
      <c r="O66" s="1" t="s">
        <v>192</v>
      </c>
      <c r="P66" s="1" t="s">
        <v>269</v>
      </c>
    </row>
    <row r="67" spans="13:16" ht="15">
      <c r="M67" s="1">
        <v>154</v>
      </c>
      <c r="N67" s="1">
        <v>12</v>
      </c>
      <c r="O67" s="1" t="s">
        <v>270</v>
      </c>
      <c r="P67" s="1" t="s">
        <v>271</v>
      </c>
    </row>
    <row r="68" spans="13:16" ht="15">
      <c r="M68" s="1">
        <v>155</v>
      </c>
      <c r="N68" s="1">
        <v>12</v>
      </c>
      <c r="O68" s="1" t="s">
        <v>272</v>
      </c>
      <c r="P68" s="1" t="s">
        <v>273</v>
      </c>
    </row>
    <row r="69" spans="13:16" ht="15">
      <c r="M69" s="1">
        <v>156</v>
      </c>
      <c r="N69" s="1">
        <v>12</v>
      </c>
      <c r="O69" s="1" t="s">
        <v>274</v>
      </c>
      <c r="P69" s="1" t="s">
        <v>275</v>
      </c>
    </row>
    <row r="70" spans="13:16" ht="15">
      <c r="M70" s="1">
        <v>260</v>
      </c>
      <c r="N70" s="1">
        <v>38</v>
      </c>
      <c r="O70" s="1" t="s">
        <v>276</v>
      </c>
      <c r="P70" s="1" t="s">
        <v>277</v>
      </c>
    </row>
    <row r="71" spans="13:16" ht="15">
      <c r="M71" s="1">
        <v>261</v>
      </c>
      <c r="N71" s="1">
        <v>38</v>
      </c>
      <c r="O71" s="1" t="s">
        <v>278</v>
      </c>
      <c r="P71" s="1" t="s">
        <v>279</v>
      </c>
    </row>
    <row r="72" spans="13:16" ht="15">
      <c r="M72" s="1">
        <v>121</v>
      </c>
      <c r="N72" s="1">
        <v>11</v>
      </c>
      <c r="O72" s="1" t="s">
        <v>280</v>
      </c>
      <c r="P72" s="1" t="s">
        <v>281</v>
      </c>
    </row>
    <row r="73" spans="13:16" ht="15">
      <c r="M73" s="1">
        <v>60</v>
      </c>
      <c r="N73" s="1">
        <v>8</v>
      </c>
      <c r="O73" s="1" t="s">
        <v>282</v>
      </c>
      <c r="P73" s="1" t="s">
        <v>283</v>
      </c>
    </row>
    <row r="74" spans="13:16" ht="15">
      <c r="M74" s="1">
        <v>122</v>
      </c>
      <c r="N74" s="1">
        <v>11</v>
      </c>
      <c r="O74" s="1" t="s">
        <v>284</v>
      </c>
      <c r="P74" s="1" t="s">
        <v>285</v>
      </c>
    </row>
    <row r="75" spans="13:16" ht="15">
      <c r="M75" s="1">
        <v>61</v>
      </c>
      <c r="N75" s="1">
        <v>8</v>
      </c>
      <c r="O75" s="1" t="s">
        <v>286</v>
      </c>
      <c r="P75" s="1" t="s">
        <v>287</v>
      </c>
    </row>
    <row r="76" spans="13:16" ht="15">
      <c r="M76" s="1">
        <v>123</v>
      </c>
      <c r="N76" s="1">
        <v>11</v>
      </c>
      <c r="O76" s="1" t="s">
        <v>194</v>
      </c>
      <c r="P76" s="1" t="s">
        <v>288</v>
      </c>
    </row>
    <row r="77" spans="13:16" ht="15">
      <c r="M77" s="1">
        <v>124</v>
      </c>
      <c r="N77" s="1">
        <v>11</v>
      </c>
      <c r="O77" s="1" t="s">
        <v>289</v>
      </c>
      <c r="P77" s="1" t="s">
        <v>290</v>
      </c>
    </row>
    <row r="78" spans="13:16" ht="15">
      <c r="M78" s="1">
        <v>277</v>
      </c>
      <c r="N78" s="1">
        <v>47</v>
      </c>
      <c r="O78" s="1" t="s">
        <v>291</v>
      </c>
      <c r="P78" s="1" t="s">
        <v>292</v>
      </c>
    </row>
    <row r="79" spans="13:16" ht="15">
      <c r="M79" s="1">
        <v>157</v>
      </c>
      <c r="N79" s="1">
        <v>12</v>
      </c>
      <c r="O79" s="1" t="s">
        <v>293</v>
      </c>
      <c r="P79" s="1" t="s">
        <v>294</v>
      </c>
    </row>
    <row r="80" spans="13:16" ht="15">
      <c r="M80" s="1">
        <v>36</v>
      </c>
      <c r="N80" s="1">
        <v>6</v>
      </c>
      <c r="O80" s="1" t="s">
        <v>295</v>
      </c>
      <c r="P80" s="1" t="s">
        <v>296</v>
      </c>
    </row>
    <row r="81" spans="13:16" ht="15">
      <c r="M81" s="1">
        <v>158</v>
      </c>
      <c r="N81" s="1">
        <v>12</v>
      </c>
      <c r="O81" s="1" t="s">
        <v>297</v>
      </c>
      <c r="P81" s="1" t="s">
        <v>298</v>
      </c>
    </row>
    <row r="82" spans="13:16" ht="15">
      <c r="M82" s="1">
        <v>62</v>
      </c>
      <c r="N82" s="1">
        <v>8</v>
      </c>
      <c r="O82" s="1" t="s">
        <v>243</v>
      </c>
      <c r="P82" s="1" t="s">
        <v>299</v>
      </c>
    </row>
    <row r="83" spans="13:16" ht="15">
      <c r="M83" s="1">
        <v>159</v>
      </c>
      <c r="N83" s="1">
        <v>12</v>
      </c>
      <c r="O83" s="1" t="s">
        <v>300</v>
      </c>
      <c r="P83" s="1" t="s">
        <v>301</v>
      </c>
    </row>
    <row r="84" spans="13:16" ht="15">
      <c r="M84" s="1">
        <v>201</v>
      </c>
      <c r="N84" s="1">
        <v>16</v>
      </c>
      <c r="O84" s="1" t="s">
        <v>188</v>
      </c>
      <c r="P84" s="1" t="s">
        <v>302</v>
      </c>
    </row>
    <row r="85" spans="13:16" ht="15">
      <c r="M85" s="1">
        <v>160</v>
      </c>
      <c r="N85" s="1">
        <v>12</v>
      </c>
      <c r="O85" s="1" t="s">
        <v>303</v>
      </c>
      <c r="P85" s="1" t="s">
        <v>304</v>
      </c>
    </row>
    <row r="86" spans="13:16" ht="15">
      <c r="M86" s="1">
        <v>5</v>
      </c>
      <c r="N86" s="1">
        <v>4</v>
      </c>
      <c r="O86" s="1" t="s">
        <v>297</v>
      </c>
      <c r="P86" s="1" t="s">
        <v>305</v>
      </c>
    </row>
    <row r="87" spans="13:16" ht="15">
      <c r="M87" s="1">
        <v>125</v>
      </c>
      <c r="N87" s="1">
        <v>11</v>
      </c>
      <c r="O87" s="1" t="s">
        <v>306</v>
      </c>
      <c r="P87" s="1" t="s">
        <v>307</v>
      </c>
    </row>
    <row r="88" spans="13:16" ht="15">
      <c r="M88" s="1">
        <v>63</v>
      </c>
      <c r="N88" s="1">
        <v>8</v>
      </c>
      <c r="O88" s="1" t="s">
        <v>308</v>
      </c>
      <c r="P88" s="1" t="s">
        <v>309</v>
      </c>
    </row>
    <row r="89" spans="13:16" ht="15">
      <c r="M89" s="1">
        <v>126</v>
      </c>
      <c r="N89" s="1">
        <v>11</v>
      </c>
      <c r="O89" s="1" t="s">
        <v>310</v>
      </c>
      <c r="P89" s="1" t="s">
        <v>311</v>
      </c>
    </row>
    <row r="90" spans="13:16" ht="15">
      <c r="M90" s="1">
        <v>188</v>
      </c>
      <c r="N90" s="1">
        <v>14</v>
      </c>
      <c r="O90" s="1" t="s">
        <v>312</v>
      </c>
      <c r="P90" s="1" t="s">
        <v>313</v>
      </c>
    </row>
    <row r="91" spans="13:16" ht="15">
      <c r="M91" s="1">
        <v>110</v>
      </c>
      <c r="N91" s="1">
        <v>10</v>
      </c>
      <c r="O91" s="1" t="s">
        <v>295</v>
      </c>
      <c r="P91" s="1" t="s">
        <v>314</v>
      </c>
    </row>
    <row r="92" spans="13:16" ht="15">
      <c r="M92" s="1">
        <v>161</v>
      </c>
      <c r="N92" s="1">
        <v>12</v>
      </c>
      <c r="O92" s="1" t="s">
        <v>315</v>
      </c>
      <c r="P92" s="1" t="s">
        <v>316</v>
      </c>
    </row>
    <row r="93" spans="13:16" ht="15">
      <c r="M93" s="1">
        <v>218</v>
      </c>
      <c r="N93" s="1">
        <v>18</v>
      </c>
      <c r="O93" s="1" t="s">
        <v>317</v>
      </c>
      <c r="P93" s="1" t="s">
        <v>318</v>
      </c>
    </row>
    <row r="94" spans="13:16" ht="15">
      <c r="M94" s="1">
        <v>37</v>
      </c>
      <c r="N94" s="1">
        <v>6</v>
      </c>
      <c r="O94" s="1" t="s">
        <v>200</v>
      </c>
      <c r="P94" s="1" t="s">
        <v>319</v>
      </c>
    </row>
    <row r="95" spans="13:16" ht="15">
      <c r="M95" s="1">
        <v>193</v>
      </c>
      <c r="N95" s="1">
        <v>15</v>
      </c>
      <c r="O95" s="1" t="s">
        <v>320</v>
      </c>
      <c r="P95" s="1" t="s">
        <v>321</v>
      </c>
    </row>
    <row r="96" spans="13:16" ht="15">
      <c r="M96" s="1">
        <v>202</v>
      </c>
      <c r="N96" s="1">
        <v>16</v>
      </c>
      <c r="O96" s="1" t="s">
        <v>295</v>
      </c>
      <c r="P96" s="1" t="s">
        <v>322</v>
      </c>
    </row>
    <row r="97" spans="13:16" ht="15">
      <c r="M97" s="1">
        <v>38</v>
      </c>
      <c r="N97" s="1">
        <v>6</v>
      </c>
      <c r="O97" s="1" t="s">
        <v>286</v>
      </c>
      <c r="P97" s="1" t="s">
        <v>323</v>
      </c>
    </row>
    <row r="98" spans="13:16" ht="15">
      <c r="M98" s="1">
        <v>203</v>
      </c>
      <c r="N98" s="1">
        <v>16</v>
      </c>
      <c r="O98" s="1" t="s">
        <v>324</v>
      </c>
      <c r="P98" s="1" t="s">
        <v>325</v>
      </c>
    </row>
    <row r="99" spans="13:16" ht="15">
      <c r="M99" s="1">
        <v>219</v>
      </c>
      <c r="N99" s="1">
        <v>18</v>
      </c>
      <c r="O99" s="1" t="s">
        <v>150</v>
      </c>
      <c r="P99" s="1" t="s">
        <v>326</v>
      </c>
    </row>
    <row r="100" spans="13:16" ht="15">
      <c r="M100" s="1">
        <v>39</v>
      </c>
      <c r="N100" s="1">
        <v>6</v>
      </c>
      <c r="O100" s="1" t="s">
        <v>327</v>
      </c>
      <c r="P100" s="1" t="s">
        <v>328</v>
      </c>
    </row>
    <row r="101" spans="13:16" ht="15">
      <c r="M101" s="1">
        <v>6</v>
      </c>
      <c r="N101" s="1">
        <v>4</v>
      </c>
      <c r="O101" s="1" t="s">
        <v>303</v>
      </c>
      <c r="P101" s="1" t="s">
        <v>329</v>
      </c>
    </row>
    <row r="102" spans="13:16" ht="15">
      <c r="M102" s="1">
        <v>64</v>
      </c>
      <c r="N102" s="1">
        <v>8</v>
      </c>
      <c r="O102" s="1" t="s">
        <v>330</v>
      </c>
      <c r="P102" s="1" t="s">
        <v>331</v>
      </c>
    </row>
    <row r="103" spans="13:16" ht="15">
      <c r="M103" s="1">
        <v>220</v>
      </c>
      <c r="N103" s="1">
        <v>18</v>
      </c>
      <c r="O103" s="1" t="s">
        <v>332</v>
      </c>
      <c r="P103" s="1" t="s">
        <v>333</v>
      </c>
    </row>
    <row r="104" spans="13:16" ht="15">
      <c r="M104" s="1">
        <v>285</v>
      </c>
      <c r="N104" s="1">
        <v>48</v>
      </c>
      <c r="O104" s="1" t="s">
        <v>334</v>
      </c>
      <c r="P104" s="1" t="s">
        <v>335</v>
      </c>
    </row>
    <row r="105" spans="13:16" ht="15">
      <c r="M105" s="1">
        <v>245</v>
      </c>
      <c r="N105" s="1">
        <v>37</v>
      </c>
      <c r="O105" s="1">
        <v>100</v>
      </c>
      <c r="P105" s="1" t="s">
        <v>336</v>
      </c>
    </row>
    <row r="106" spans="13:16" ht="15">
      <c r="M106" s="1">
        <v>234</v>
      </c>
      <c r="N106" s="1">
        <v>21</v>
      </c>
      <c r="O106" s="1" t="s">
        <v>337</v>
      </c>
      <c r="P106" s="1" t="s">
        <v>338</v>
      </c>
    </row>
    <row r="107" spans="13:16" ht="15">
      <c r="M107" s="1">
        <v>262</v>
      </c>
      <c r="N107" s="1">
        <v>38</v>
      </c>
      <c r="O107" s="1" t="s">
        <v>339</v>
      </c>
      <c r="P107" s="1" t="s">
        <v>340</v>
      </c>
    </row>
    <row r="108" spans="13:16" ht="15">
      <c r="M108" s="1">
        <v>225</v>
      </c>
      <c r="N108" s="1">
        <v>20</v>
      </c>
      <c r="O108" s="1" t="s">
        <v>341</v>
      </c>
      <c r="P108" s="1" t="s">
        <v>342</v>
      </c>
    </row>
    <row r="109" spans="13:16" ht="15">
      <c r="M109" s="1">
        <v>127</v>
      </c>
      <c r="N109" s="1">
        <v>11</v>
      </c>
      <c r="O109" s="1" t="s">
        <v>343</v>
      </c>
      <c r="P109" s="1" t="s">
        <v>344</v>
      </c>
    </row>
    <row r="110" spans="13:16" ht="15">
      <c r="M110" s="1">
        <v>226</v>
      </c>
      <c r="N110" s="1">
        <v>20</v>
      </c>
      <c r="O110" s="1" t="s">
        <v>345</v>
      </c>
      <c r="P110" s="1" t="s">
        <v>346</v>
      </c>
    </row>
    <row r="111" spans="13:16" ht="15">
      <c r="M111" s="1">
        <v>7</v>
      </c>
      <c r="N111" s="1">
        <v>4</v>
      </c>
      <c r="O111" s="1" t="s">
        <v>347</v>
      </c>
      <c r="P111" s="1" t="s">
        <v>348</v>
      </c>
    </row>
    <row r="112" spans="13:16" ht="15">
      <c r="M112" s="1">
        <v>128</v>
      </c>
      <c r="N112" s="1">
        <v>11</v>
      </c>
      <c r="O112" s="1" t="s">
        <v>349</v>
      </c>
      <c r="P112" s="1" t="s">
        <v>350</v>
      </c>
    </row>
    <row r="113" spans="13:16" ht="15">
      <c r="M113" s="1">
        <v>8</v>
      </c>
      <c r="N113" s="1">
        <v>4</v>
      </c>
      <c r="O113" s="1" t="s">
        <v>349</v>
      </c>
      <c r="P113" s="1" t="s">
        <v>351</v>
      </c>
    </row>
    <row r="114" spans="13:16" ht="15">
      <c r="M114" s="1">
        <v>9</v>
      </c>
      <c r="N114" s="1">
        <v>4</v>
      </c>
      <c r="O114" s="1" t="s">
        <v>270</v>
      </c>
      <c r="P114" s="1" t="s">
        <v>352</v>
      </c>
    </row>
    <row r="115" spans="13:16" ht="15">
      <c r="M115" s="1">
        <v>227</v>
      </c>
      <c r="N115" s="1">
        <v>20</v>
      </c>
      <c r="O115" s="1" t="s">
        <v>194</v>
      </c>
      <c r="P115" s="1" t="s">
        <v>353</v>
      </c>
    </row>
    <row r="116" spans="13:16" ht="15">
      <c r="M116" s="1">
        <v>129</v>
      </c>
      <c r="N116" s="1">
        <v>11</v>
      </c>
      <c r="O116" s="1" t="s">
        <v>257</v>
      </c>
      <c r="P116" s="1" t="s">
        <v>354</v>
      </c>
    </row>
    <row r="117" spans="13:16" ht="15">
      <c r="M117" s="1">
        <v>10</v>
      </c>
      <c r="N117" s="1">
        <v>4</v>
      </c>
      <c r="O117" s="1" t="s">
        <v>259</v>
      </c>
      <c r="P117" s="1" t="s">
        <v>355</v>
      </c>
    </row>
    <row r="118" spans="13:16" ht="15">
      <c r="M118" s="1">
        <v>235</v>
      </c>
      <c r="N118" s="1">
        <v>21</v>
      </c>
      <c r="O118" s="1" t="s">
        <v>295</v>
      </c>
      <c r="P118" s="1" t="s">
        <v>356</v>
      </c>
    </row>
    <row r="119" spans="13:16" ht="15">
      <c r="M119" s="1">
        <v>263</v>
      </c>
      <c r="N119" s="1">
        <v>38</v>
      </c>
      <c r="O119" s="1" t="s">
        <v>357</v>
      </c>
      <c r="P119" s="1" t="s">
        <v>358</v>
      </c>
    </row>
    <row r="120" spans="13:16" ht="15">
      <c r="M120" s="1">
        <v>65</v>
      </c>
      <c r="N120" s="1">
        <v>8</v>
      </c>
      <c r="O120" s="1" t="s">
        <v>359</v>
      </c>
      <c r="P120" s="1" t="s">
        <v>360</v>
      </c>
    </row>
    <row r="121" spans="13:16" ht="15">
      <c r="M121" s="1">
        <v>286</v>
      </c>
      <c r="N121" s="1">
        <v>48</v>
      </c>
      <c r="O121" s="1" t="s">
        <v>361</v>
      </c>
      <c r="P121" s="1" t="s">
        <v>362</v>
      </c>
    </row>
    <row r="122" spans="13:16" ht="15">
      <c r="M122" s="1">
        <v>264</v>
      </c>
      <c r="N122" s="1">
        <v>38</v>
      </c>
      <c r="O122" s="1" t="s">
        <v>363</v>
      </c>
      <c r="P122" s="1" t="s">
        <v>364</v>
      </c>
    </row>
    <row r="123" spans="13:16" ht="15">
      <c r="M123" s="1">
        <v>265</v>
      </c>
      <c r="N123" s="1">
        <v>38</v>
      </c>
      <c r="O123" s="1" t="s">
        <v>365</v>
      </c>
      <c r="P123" s="1" t="s">
        <v>366</v>
      </c>
    </row>
    <row r="124" spans="13:16" ht="15">
      <c r="M124" s="1">
        <v>130</v>
      </c>
      <c r="N124" s="1">
        <v>11</v>
      </c>
      <c r="O124" s="1" t="s">
        <v>367</v>
      </c>
      <c r="P124" s="1" t="s">
        <v>368</v>
      </c>
    </row>
    <row r="125" spans="13:16" ht="15">
      <c r="M125" s="1">
        <v>266</v>
      </c>
      <c r="N125" s="1">
        <v>38</v>
      </c>
      <c r="O125" s="1" t="s">
        <v>369</v>
      </c>
      <c r="P125" s="1" t="s">
        <v>370</v>
      </c>
    </row>
    <row r="126" spans="13:16" ht="15">
      <c r="M126" s="1">
        <v>267</v>
      </c>
      <c r="N126" s="1">
        <v>38</v>
      </c>
      <c r="O126" s="1" t="s">
        <v>371</v>
      </c>
      <c r="P126" s="1" t="s">
        <v>372</v>
      </c>
    </row>
    <row r="127" spans="13:16" ht="15">
      <c r="M127" s="1">
        <v>287</v>
      </c>
      <c r="N127" s="1">
        <v>48</v>
      </c>
      <c r="O127" s="1" t="s">
        <v>373</v>
      </c>
      <c r="P127" s="1" t="s">
        <v>374</v>
      </c>
    </row>
    <row r="128" spans="13:16" ht="15">
      <c r="M128" s="1">
        <v>111</v>
      </c>
      <c r="N128" s="1">
        <v>10</v>
      </c>
      <c r="O128" s="1" t="s">
        <v>375</v>
      </c>
      <c r="P128" s="1" t="s">
        <v>376</v>
      </c>
    </row>
    <row r="129" spans="13:16" ht="15">
      <c r="M129" s="1">
        <v>99</v>
      </c>
      <c r="N129" s="1">
        <v>9</v>
      </c>
      <c r="O129" s="1" t="s">
        <v>377</v>
      </c>
      <c r="P129" s="1" t="s">
        <v>378</v>
      </c>
    </row>
    <row r="130" spans="13:16" ht="15">
      <c r="M130" s="1">
        <v>112</v>
      </c>
      <c r="N130" s="1">
        <v>10</v>
      </c>
      <c r="O130" s="1" t="s">
        <v>379</v>
      </c>
      <c r="P130" s="1" t="s">
        <v>380</v>
      </c>
    </row>
    <row r="131" spans="13:16" ht="15">
      <c r="M131" s="1">
        <v>100</v>
      </c>
      <c r="N131" s="1">
        <v>9</v>
      </c>
      <c r="O131" s="1" t="s">
        <v>381</v>
      </c>
      <c r="P131" s="1" t="s">
        <v>382</v>
      </c>
    </row>
    <row r="132" spans="13:16" ht="15">
      <c r="M132" s="1">
        <v>131</v>
      </c>
      <c r="N132" s="1">
        <v>11</v>
      </c>
      <c r="O132" s="1" t="s">
        <v>383</v>
      </c>
      <c r="P132" s="1" t="s">
        <v>384</v>
      </c>
    </row>
    <row r="133" spans="13:16" ht="15">
      <c r="M133" s="1">
        <v>66</v>
      </c>
      <c r="N133" s="1">
        <v>8</v>
      </c>
      <c r="O133" s="1" t="s">
        <v>385</v>
      </c>
      <c r="P133" s="1" t="s">
        <v>386</v>
      </c>
    </row>
    <row r="134" spans="13:16" ht="15">
      <c r="M134" s="1">
        <v>194</v>
      </c>
      <c r="N134" s="1">
        <v>15</v>
      </c>
      <c r="O134" s="1" t="s">
        <v>387</v>
      </c>
      <c r="P134" s="1" t="s">
        <v>388</v>
      </c>
    </row>
    <row r="135" spans="13:16" ht="15">
      <c r="M135" s="1">
        <v>195</v>
      </c>
      <c r="N135" s="1">
        <v>15</v>
      </c>
      <c r="O135" s="1" t="s">
        <v>389</v>
      </c>
      <c r="P135" s="1" t="s">
        <v>390</v>
      </c>
    </row>
    <row r="136" spans="13:16" ht="15">
      <c r="M136" s="1">
        <v>288</v>
      </c>
      <c r="N136" s="1">
        <v>48</v>
      </c>
      <c r="O136" s="1" t="s">
        <v>391</v>
      </c>
      <c r="P136" s="1" t="s">
        <v>392</v>
      </c>
    </row>
    <row r="137" spans="13:16" ht="15">
      <c r="M137" s="1">
        <v>40</v>
      </c>
      <c r="N137" s="1">
        <v>6</v>
      </c>
      <c r="O137" s="1" t="s">
        <v>393</v>
      </c>
      <c r="P137" s="1" t="s">
        <v>394</v>
      </c>
    </row>
    <row r="138" spans="13:16" ht="15">
      <c r="M138" s="1">
        <v>237</v>
      </c>
      <c r="N138" s="1">
        <v>21</v>
      </c>
      <c r="O138" s="1" t="s">
        <v>395</v>
      </c>
      <c r="P138" s="1" t="s">
        <v>396</v>
      </c>
    </row>
    <row r="139" spans="13:16" ht="15">
      <c r="M139" s="1">
        <v>238</v>
      </c>
      <c r="N139" s="1">
        <v>21</v>
      </c>
      <c r="O139" s="1" t="s">
        <v>397</v>
      </c>
      <c r="P139" s="1" t="s">
        <v>398</v>
      </c>
    </row>
    <row r="140" spans="13:16" ht="15">
      <c r="M140" s="1">
        <v>41</v>
      </c>
      <c r="N140" s="1">
        <v>6</v>
      </c>
      <c r="O140" s="1" t="s">
        <v>399</v>
      </c>
      <c r="P140" s="1" t="s">
        <v>400</v>
      </c>
    </row>
    <row r="141" spans="13:16" ht="15">
      <c r="M141" s="1">
        <v>132</v>
      </c>
      <c r="N141" s="1">
        <v>11</v>
      </c>
      <c r="O141" s="1" t="s">
        <v>401</v>
      </c>
      <c r="P141" s="1" t="s">
        <v>402</v>
      </c>
    </row>
    <row r="142" spans="13:16" ht="15">
      <c r="M142" s="1">
        <v>67</v>
      </c>
      <c r="N142" s="1">
        <v>8</v>
      </c>
      <c r="O142" s="1" t="s">
        <v>403</v>
      </c>
      <c r="P142" s="1" t="s">
        <v>404</v>
      </c>
    </row>
    <row r="143" spans="13:16" ht="15">
      <c r="M143" s="1">
        <v>42</v>
      </c>
      <c r="N143" s="1">
        <v>6</v>
      </c>
      <c r="O143" s="1" t="s">
        <v>405</v>
      </c>
      <c r="P143" s="1" t="s">
        <v>406</v>
      </c>
    </row>
    <row r="144" spans="13:16" ht="15">
      <c r="M144" s="1">
        <v>43</v>
      </c>
      <c r="N144" s="1">
        <v>6</v>
      </c>
      <c r="O144" s="1" t="s">
        <v>407</v>
      </c>
      <c r="P144" s="1" t="s">
        <v>408</v>
      </c>
    </row>
    <row r="145" spans="13:16" ht="15">
      <c r="M145" s="1">
        <v>44</v>
      </c>
      <c r="N145" s="1">
        <v>6</v>
      </c>
      <c r="O145" s="1" t="s">
        <v>409</v>
      </c>
      <c r="P145" s="1" t="s">
        <v>410</v>
      </c>
    </row>
    <row r="146" spans="13:16" ht="15">
      <c r="M146" s="1">
        <v>45</v>
      </c>
      <c r="N146" s="1">
        <v>6</v>
      </c>
      <c r="O146" s="1" t="s">
        <v>411</v>
      </c>
      <c r="P146" s="1" t="s">
        <v>412</v>
      </c>
    </row>
    <row r="147" spans="13:16" ht="15">
      <c r="M147" s="1">
        <v>46</v>
      </c>
      <c r="N147" s="1">
        <v>6</v>
      </c>
      <c r="O147" s="1" t="s">
        <v>413</v>
      </c>
      <c r="P147" s="1" t="s">
        <v>414</v>
      </c>
    </row>
    <row r="148" spans="13:16" ht="15">
      <c r="M148" s="1">
        <v>239</v>
      </c>
      <c r="N148" s="1">
        <v>21</v>
      </c>
      <c r="O148" s="1" t="s">
        <v>415</v>
      </c>
      <c r="P148" s="1" t="s">
        <v>416</v>
      </c>
    </row>
    <row r="149" spans="13:16" ht="15">
      <c r="M149" s="1">
        <v>228</v>
      </c>
      <c r="N149" s="1">
        <v>20</v>
      </c>
      <c r="O149" s="1" t="s">
        <v>417</v>
      </c>
      <c r="P149" s="1" t="s">
        <v>418</v>
      </c>
    </row>
    <row r="150" spans="13:16" ht="15">
      <c r="M150" s="1">
        <v>101</v>
      </c>
      <c r="N150" s="1">
        <v>9</v>
      </c>
      <c r="O150" s="1" t="s">
        <v>419</v>
      </c>
      <c r="P150" s="1" t="s">
        <v>420</v>
      </c>
    </row>
    <row r="151" spans="13:16" ht="15">
      <c r="M151" s="1">
        <v>162</v>
      </c>
      <c r="N151" s="1">
        <v>12</v>
      </c>
      <c r="O151" s="1" t="s">
        <v>421</v>
      </c>
      <c r="P151" s="1" t="s">
        <v>422</v>
      </c>
    </row>
    <row r="152" spans="13:16" ht="15">
      <c r="M152" s="1">
        <v>163</v>
      </c>
      <c r="N152" s="1">
        <v>12</v>
      </c>
      <c r="O152" s="1" t="s">
        <v>423</v>
      </c>
      <c r="P152" s="1" t="s">
        <v>424</v>
      </c>
    </row>
    <row r="153" spans="13:16" ht="15">
      <c r="M153" s="1">
        <v>164</v>
      </c>
      <c r="N153" s="1">
        <v>12</v>
      </c>
      <c r="O153" s="1" t="s">
        <v>425</v>
      </c>
      <c r="P153" s="1" t="s">
        <v>426</v>
      </c>
    </row>
    <row r="154" spans="13:16" ht="15">
      <c r="M154" s="1">
        <v>165</v>
      </c>
      <c r="N154" s="1">
        <v>12</v>
      </c>
      <c r="O154" s="1" t="s">
        <v>427</v>
      </c>
      <c r="P154" s="1" t="s">
        <v>428</v>
      </c>
    </row>
    <row r="155" spans="13:16" ht="15">
      <c r="M155" s="1">
        <v>166</v>
      </c>
      <c r="N155" s="1">
        <v>12</v>
      </c>
      <c r="O155" s="1" t="s">
        <v>429</v>
      </c>
      <c r="P155" s="1" t="s">
        <v>430</v>
      </c>
    </row>
    <row r="156" spans="13:16" ht="15">
      <c r="M156" s="1">
        <v>167</v>
      </c>
      <c r="N156" s="1">
        <v>12</v>
      </c>
      <c r="O156" s="1" t="s">
        <v>431</v>
      </c>
      <c r="P156" s="1" t="s">
        <v>432</v>
      </c>
    </row>
    <row r="157" spans="13:16" ht="15">
      <c r="M157" s="1">
        <v>168</v>
      </c>
      <c r="N157" s="1">
        <v>12</v>
      </c>
      <c r="O157" s="1" t="s">
        <v>433</v>
      </c>
      <c r="P157" s="1" t="s">
        <v>434</v>
      </c>
    </row>
    <row r="158" spans="13:16" ht="15">
      <c r="M158" s="1">
        <v>169</v>
      </c>
      <c r="N158" s="1">
        <v>12</v>
      </c>
      <c r="O158" s="1" t="s">
        <v>435</v>
      </c>
      <c r="P158" s="1" t="s">
        <v>436</v>
      </c>
    </row>
    <row r="159" spans="13:16" ht="15">
      <c r="M159" s="1">
        <v>170</v>
      </c>
      <c r="N159" s="1">
        <v>12</v>
      </c>
      <c r="O159" s="1" t="s">
        <v>437</v>
      </c>
      <c r="P159" s="1" t="s">
        <v>438</v>
      </c>
    </row>
    <row r="160" spans="13:16" ht="15">
      <c r="M160" s="1">
        <v>133</v>
      </c>
      <c r="N160" s="1">
        <v>11</v>
      </c>
      <c r="O160" s="1" t="s">
        <v>439</v>
      </c>
      <c r="P160" s="1" t="s">
        <v>440</v>
      </c>
    </row>
    <row r="161" spans="13:16" ht="15">
      <c r="M161" s="1">
        <v>269</v>
      </c>
      <c r="N161" s="1">
        <v>38</v>
      </c>
      <c r="O161" s="1" t="s">
        <v>441</v>
      </c>
      <c r="P161" s="1" t="s">
        <v>442</v>
      </c>
    </row>
    <row r="162" spans="13:16" ht="15">
      <c r="M162" s="1">
        <v>47</v>
      </c>
      <c r="N162" s="1">
        <v>6</v>
      </c>
      <c r="O162" s="1" t="s">
        <v>317</v>
      </c>
      <c r="P162" s="1" t="s">
        <v>443</v>
      </c>
    </row>
    <row r="163" spans="13:16" ht="15">
      <c r="M163" s="1">
        <v>240</v>
      </c>
      <c r="N163" s="1">
        <v>21</v>
      </c>
      <c r="O163" s="1" t="s">
        <v>317</v>
      </c>
      <c r="P163" s="1" t="s">
        <v>444</v>
      </c>
    </row>
    <row r="164" spans="13:16" ht="15">
      <c r="M164" s="1">
        <v>270</v>
      </c>
      <c r="N164" s="1">
        <v>38</v>
      </c>
      <c r="O164" s="1" t="s">
        <v>445</v>
      </c>
      <c r="P164" s="1" t="s">
        <v>446</v>
      </c>
    </row>
    <row r="165" spans="13:16" ht="15">
      <c r="M165" s="1">
        <v>271</v>
      </c>
      <c r="N165" s="1">
        <v>38</v>
      </c>
      <c r="O165" s="1" t="s">
        <v>447</v>
      </c>
      <c r="P165" s="1" t="s">
        <v>448</v>
      </c>
    </row>
    <row r="166" spans="13:16" ht="15">
      <c r="M166" s="1">
        <v>24</v>
      </c>
      <c r="N166" s="1">
        <v>5</v>
      </c>
      <c r="O166" s="1" t="s">
        <v>449</v>
      </c>
      <c r="P166" s="1" t="s">
        <v>450</v>
      </c>
    </row>
    <row r="167" spans="13:16" ht="15">
      <c r="M167" s="1">
        <v>57</v>
      </c>
      <c r="N167" s="1">
        <v>7</v>
      </c>
      <c r="O167" s="1" t="s">
        <v>451</v>
      </c>
      <c r="P167" s="1" t="s">
        <v>452</v>
      </c>
    </row>
    <row r="168" spans="13:16" ht="15">
      <c r="M168" s="1">
        <v>299</v>
      </c>
      <c r="N168" s="1">
        <v>51</v>
      </c>
      <c r="O168" s="1" t="s">
        <v>453</v>
      </c>
      <c r="P168" s="1" t="s">
        <v>454</v>
      </c>
    </row>
    <row r="169" spans="13:16" ht="15">
      <c r="M169" s="1">
        <v>190</v>
      </c>
      <c r="N169" s="1">
        <v>14</v>
      </c>
      <c r="O169" s="1" t="s">
        <v>455</v>
      </c>
      <c r="P169" s="1" t="s">
        <v>456</v>
      </c>
    </row>
    <row r="170" spans="13:16" ht="15">
      <c r="M170" s="1">
        <v>25</v>
      </c>
      <c r="N170" s="1">
        <v>5</v>
      </c>
      <c r="O170" s="1" t="s">
        <v>243</v>
      </c>
      <c r="P170" s="1" t="s">
        <v>457</v>
      </c>
    </row>
    <row r="171" spans="13:16" ht="15">
      <c r="M171" s="1">
        <v>289</v>
      </c>
      <c r="N171" s="1">
        <v>48</v>
      </c>
      <c r="O171" s="1" t="s">
        <v>458</v>
      </c>
      <c r="P171" s="1" t="s">
        <v>459</v>
      </c>
    </row>
    <row r="172" spans="13:16" ht="15">
      <c r="M172" s="1">
        <v>229</v>
      </c>
      <c r="N172" s="1">
        <v>20</v>
      </c>
      <c r="O172" s="1" t="s">
        <v>460</v>
      </c>
      <c r="P172" s="1" t="s">
        <v>461</v>
      </c>
    </row>
    <row r="173" spans="13:16" ht="15">
      <c r="M173" s="1">
        <v>113</v>
      </c>
      <c r="N173" s="1">
        <v>10</v>
      </c>
      <c r="O173" s="1" t="s">
        <v>462</v>
      </c>
      <c r="P173" s="1" t="s">
        <v>463</v>
      </c>
    </row>
    <row r="174" spans="13:16" ht="15">
      <c r="M174" s="1">
        <v>134</v>
      </c>
      <c r="N174" s="1">
        <v>11</v>
      </c>
      <c r="O174" s="1" t="s">
        <v>464</v>
      </c>
      <c r="P174" s="1" t="s">
        <v>465</v>
      </c>
    </row>
    <row r="175" spans="13:16" ht="15">
      <c r="M175" s="1">
        <v>204</v>
      </c>
      <c r="N175" s="1">
        <v>16</v>
      </c>
      <c r="O175" s="1" t="s">
        <v>466</v>
      </c>
      <c r="P175" s="1" t="s">
        <v>467</v>
      </c>
    </row>
    <row r="176" spans="13:16" ht="15">
      <c r="M176" s="1">
        <v>221</v>
      </c>
      <c r="N176" s="1">
        <v>18</v>
      </c>
      <c r="O176" s="1" t="s">
        <v>468</v>
      </c>
      <c r="P176" s="1" t="s">
        <v>469</v>
      </c>
    </row>
    <row r="177" spans="13:16" ht="15">
      <c r="M177" s="1">
        <v>298</v>
      </c>
      <c r="N177" s="1">
        <v>50</v>
      </c>
      <c r="O177" s="1" t="s">
        <v>470</v>
      </c>
      <c r="P177" s="1" t="s">
        <v>471</v>
      </c>
    </row>
    <row r="178" spans="13:16" ht="15">
      <c r="M178" s="1">
        <v>102</v>
      </c>
      <c r="N178" s="1">
        <v>9</v>
      </c>
      <c r="O178" s="1" t="s">
        <v>317</v>
      </c>
      <c r="P178" s="1" t="s">
        <v>472</v>
      </c>
    </row>
    <row r="179" spans="13:16" ht="15">
      <c r="M179" s="1">
        <v>290</v>
      </c>
      <c r="N179" s="1">
        <v>48</v>
      </c>
      <c r="O179" s="1" t="s">
        <v>286</v>
      </c>
      <c r="P179" s="1" t="s">
        <v>473</v>
      </c>
    </row>
    <row r="180" spans="13:16" ht="15">
      <c r="M180" s="1">
        <v>272</v>
      </c>
      <c r="N180" s="1">
        <v>38</v>
      </c>
      <c r="O180" s="1" t="s">
        <v>474</v>
      </c>
      <c r="P180" s="1" t="s">
        <v>475</v>
      </c>
    </row>
    <row r="181" spans="13:16" ht="15">
      <c r="M181" s="1">
        <v>291</v>
      </c>
      <c r="N181" s="1">
        <v>48</v>
      </c>
      <c r="O181" s="1" t="s">
        <v>150</v>
      </c>
      <c r="P181" s="1" t="s">
        <v>476</v>
      </c>
    </row>
    <row r="182" spans="13:16" ht="15">
      <c r="M182" s="1">
        <v>171</v>
      </c>
      <c r="N182" s="1">
        <v>12</v>
      </c>
      <c r="O182" s="1" t="s">
        <v>477</v>
      </c>
      <c r="P182" s="1" t="s">
        <v>478</v>
      </c>
    </row>
    <row r="183" spans="13:16" ht="15">
      <c r="M183" s="1">
        <v>172</v>
      </c>
      <c r="N183" s="1">
        <v>12</v>
      </c>
      <c r="O183" s="1" t="s">
        <v>479</v>
      </c>
      <c r="P183" s="1" t="s">
        <v>480</v>
      </c>
    </row>
    <row r="184" spans="13:16" ht="15">
      <c r="M184" s="1">
        <v>173</v>
      </c>
      <c r="N184" s="1">
        <v>12</v>
      </c>
      <c r="O184" s="1" t="s">
        <v>481</v>
      </c>
      <c r="P184" s="1" t="s">
        <v>482</v>
      </c>
    </row>
    <row r="185" spans="13:16" ht="15">
      <c r="M185" s="1">
        <v>230</v>
      </c>
      <c r="N185" s="1">
        <v>20</v>
      </c>
      <c r="O185" s="1" t="s">
        <v>286</v>
      </c>
      <c r="P185" s="1" t="s">
        <v>483</v>
      </c>
    </row>
    <row r="186" spans="13:16" ht="15">
      <c r="M186" s="1">
        <v>205</v>
      </c>
      <c r="N186" s="1">
        <v>16</v>
      </c>
      <c r="O186" s="1" t="s">
        <v>484</v>
      </c>
      <c r="P186" s="1" t="s">
        <v>485</v>
      </c>
    </row>
    <row r="187" spans="13:16" ht="15">
      <c r="M187" s="1">
        <v>222</v>
      </c>
      <c r="N187" s="1">
        <v>18</v>
      </c>
      <c r="O187" s="1" t="s">
        <v>486</v>
      </c>
      <c r="P187" s="1" t="s">
        <v>487</v>
      </c>
    </row>
    <row r="188" spans="13:16" ht="15">
      <c r="M188" s="1">
        <v>174</v>
      </c>
      <c r="N188" s="1">
        <v>12</v>
      </c>
      <c r="O188" s="1" t="s">
        <v>488</v>
      </c>
      <c r="P188" s="1" t="s">
        <v>489</v>
      </c>
    </row>
    <row r="189" spans="13:16" ht="15">
      <c r="M189" s="1">
        <v>292</v>
      </c>
      <c r="N189" s="1">
        <v>48</v>
      </c>
      <c r="O189" s="1" t="s">
        <v>449</v>
      </c>
      <c r="P189" s="1" t="s">
        <v>490</v>
      </c>
    </row>
    <row r="190" spans="13:16" ht="15">
      <c r="M190" s="1">
        <v>175</v>
      </c>
      <c r="N190" s="1">
        <v>12</v>
      </c>
      <c r="O190" s="1" t="s">
        <v>491</v>
      </c>
      <c r="P190" s="1" t="s">
        <v>492</v>
      </c>
    </row>
    <row r="191" spans="13:16" ht="15">
      <c r="M191" s="1">
        <v>68</v>
      </c>
      <c r="N191" s="1">
        <v>8</v>
      </c>
      <c r="O191" s="1" t="s">
        <v>493</v>
      </c>
      <c r="P191" s="1" t="s">
        <v>494</v>
      </c>
    </row>
    <row r="192" spans="13:16" ht="15">
      <c r="M192" s="1">
        <v>223</v>
      </c>
      <c r="N192" s="1">
        <v>18</v>
      </c>
      <c r="O192" s="1" t="s">
        <v>495</v>
      </c>
      <c r="P192" s="1" t="s">
        <v>496</v>
      </c>
    </row>
    <row r="193" spans="13:16" ht="15">
      <c r="M193" s="1">
        <v>231</v>
      </c>
      <c r="N193" s="1">
        <v>20</v>
      </c>
      <c r="O193" s="1" t="s">
        <v>257</v>
      </c>
      <c r="P193" s="1" t="s">
        <v>497</v>
      </c>
    </row>
    <row r="194" spans="13:16" ht="15">
      <c r="M194" s="1">
        <v>135</v>
      </c>
      <c r="N194" s="1">
        <v>11</v>
      </c>
      <c r="O194" s="1" t="s">
        <v>498</v>
      </c>
      <c r="P194" s="1" t="s">
        <v>499</v>
      </c>
    </row>
    <row r="195" spans="13:16" ht="15">
      <c r="M195" s="1">
        <v>278</v>
      </c>
      <c r="N195" s="1">
        <v>47</v>
      </c>
      <c r="O195" s="1" t="s">
        <v>500</v>
      </c>
      <c r="P195" s="1" t="s">
        <v>501</v>
      </c>
    </row>
    <row r="196" spans="13:16" ht="15">
      <c r="M196" s="1">
        <v>232</v>
      </c>
      <c r="N196" s="1">
        <v>20</v>
      </c>
      <c r="O196" s="1" t="s">
        <v>502</v>
      </c>
      <c r="P196" s="1" t="s">
        <v>503</v>
      </c>
    </row>
    <row r="197" spans="13:16" ht="15">
      <c r="M197" s="1">
        <v>293</v>
      </c>
      <c r="N197" s="1">
        <v>48</v>
      </c>
      <c r="O197" s="1" t="s">
        <v>504</v>
      </c>
      <c r="P197" s="1" t="s">
        <v>505</v>
      </c>
    </row>
    <row r="198" spans="13:16" ht="15">
      <c r="M198" s="1">
        <v>279</v>
      </c>
      <c r="N198" s="1">
        <v>47</v>
      </c>
      <c r="O198" s="1" t="s">
        <v>506</v>
      </c>
      <c r="P198" s="1" t="s">
        <v>507</v>
      </c>
    </row>
    <row r="199" spans="13:16" ht="15">
      <c r="M199" s="1">
        <v>176</v>
      </c>
      <c r="N199" s="1">
        <v>12</v>
      </c>
      <c r="O199" s="1" t="s">
        <v>508</v>
      </c>
      <c r="P199" s="1" t="s">
        <v>509</v>
      </c>
    </row>
    <row r="200" spans="13:16" ht="15">
      <c r="M200" s="1">
        <v>11</v>
      </c>
      <c r="N200" s="1">
        <v>4</v>
      </c>
      <c r="O200" s="1" t="s">
        <v>192</v>
      </c>
      <c r="P200" s="1" t="s">
        <v>510</v>
      </c>
    </row>
    <row r="201" spans="13:16" ht="15">
      <c r="M201" s="1">
        <v>177</v>
      </c>
      <c r="N201" s="1">
        <v>12</v>
      </c>
      <c r="O201" s="1" t="s">
        <v>511</v>
      </c>
      <c r="P201" s="1" t="s">
        <v>512</v>
      </c>
    </row>
    <row r="202" spans="13:16" ht="15">
      <c r="M202" s="1">
        <v>178</v>
      </c>
      <c r="N202" s="1">
        <v>12</v>
      </c>
      <c r="O202" s="1" t="s">
        <v>513</v>
      </c>
      <c r="P202" s="1" t="s">
        <v>514</v>
      </c>
    </row>
    <row r="203" spans="13:16" ht="15">
      <c r="M203" s="1">
        <v>179</v>
      </c>
      <c r="N203" s="1">
        <v>12</v>
      </c>
      <c r="O203" s="1" t="s">
        <v>515</v>
      </c>
      <c r="P203" s="1" t="s">
        <v>516</v>
      </c>
    </row>
    <row r="204" spans="13:16" ht="15">
      <c r="M204" s="1">
        <v>69</v>
      </c>
      <c r="N204" s="1">
        <v>8</v>
      </c>
      <c r="O204" s="1" t="s">
        <v>517</v>
      </c>
      <c r="P204" s="1" t="s">
        <v>518</v>
      </c>
    </row>
    <row r="205" spans="13:16" ht="15">
      <c r="M205" s="1">
        <v>180</v>
      </c>
      <c r="N205" s="1">
        <v>12</v>
      </c>
      <c r="O205" s="1" t="s">
        <v>519</v>
      </c>
      <c r="P205" s="1" t="s">
        <v>520</v>
      </c>
    </row>
    <row r="206" spans="13:16" ht="15">
      <c r="M206" s="1">
        <v>181</v>
      </c>
      <c r="N206" s="1">
        <v>12</v>
      </c>
      <c r="O206" s="1" t="s">
        <v>521</v>
      </c>
      <c r="P206" s="1" t="s">
        <v>522</v>
      </c>
    </row>
    <row r="207" spans="13:16" ht="15">
      <c r="M207" s="1">
        <v>182</v>
      </c>
      <c r="N207" s="1">
        <v>12</v>
      </c>
      <c r="O207" s="1" t="s">
        <v>523</v>
      </c>
      <c r="P207" s="1" t="s">
        <v>524</v>
      </c>
    </row>
    <row r="208" spans="13:16" ht="15">
      <c r="M208" s="1">
        <v>294</v>
      </c>
      <c r="N208" s="1">
        <v>48</v>
      </c>
      <c r="O208" s="1" t="s">
        <v>243</v>
      </c>
      <c r="P208" s="1" t="s">
        <v>525</v>
      </c>
    </row>
    <row r="209" spans="13:16" ht="15">
      <c r="M209" s="1">
        <v>114</v>
      </c>
      <c r="N209" s="1">
        <v>10</v>
      </c>
      <c r="O209" s="1" t="s">
        <v>150</v>
      </c>
      <c r="P209" s="1" t="s">
        <v>526</v>
      </c>
    </row>
    <row r="210" spans="13:16" ht="15">
      <c r="M210" s="1">
        <v>196</v>
      </c>
      <c r="N210" s="1">
        <v>15</v>
      </c>
      <c r="O210" s="1" t="s">
        <v>527</v>
      </c>
      <c r="P210" s="1" t="s">
        <v>528</v>
      </c>
    </row>
    <row r="211" spans="13:16" ht="15">
      <c r="M211" s="1">
        <v>70</v>
      </c>
      <c r="N211" s="1">
        <v>8</v>
      </c>
      <c r="O211" s="1" t="s">
        <v>529</v>
      </c>
      <c r="P211" s="1" t="s">
        <v>530</v>
      </c>
    </row>
    <row r="212" spans="13:16" ht="15">
      <c r="M212" s="1">
        <v>12</v>
      </c>
      <c r="N212" s="1">
        <v>4</v>
      </c>
      <c r="O212" s="1" t="s">
        <v>317</v>
      </c>
      <c r="P212" s="1" t="s">
        <v>531</v>
      </c>
    </row>
    <row r="213" spans="13:16" ht="15">
      <c r="M213" s="1">
        <v>136</v>
      </c>
      <c r="N213" s="1">
        <v>11</v>
      </c>
      <c r="O213" s="1" t="s">
        <v>532</v>
      </c>
      <c r="P213" s="1" t="s">
        <v>533</v>
      </c>
    </row>
    <row r="214" spans="13:16" ht="15">
      <c r="M214" s="1">
        <v>48</v>
      </c>
      <c r="N214" s="1">
        <v>6</v>
      </c>
      <c r="O214" s="1" t="s">
        <v>534</v>
      </c>
      <c r="P214" s="1" t="s">
        <v>535</v>
      </c>
    </row>
    <row r="215" spans="13:16" ht="15">
      <c r="M215" s="1">
        <v>137</v>
      </c>
      <c r="N215" s="1">
        <v>11</v>
      </c>
      <c r="O215" s="1" t="s">
        <v>295</v>
      </c>
      <c r="P215" s="1" t="s">
        <v>536</v>
      </c>
    </row>
    <row r="216" spans="13:16" ht="15">
      <c r="M216" s="1">
        <v>273</v>
      </c>
      <c r="N216" s="1">
        <v>38</v>
      </c>
      <c r="O216" s="1" t="s">
        <v>537</v>
      </c>
      <c r="P216" s="1" t="s">
        <v>538</v>
      </c>
    </row>
    <row r="217" spans="13:16" ht="15">
      <c r="M217" s="1">
        <v>183</v>
      </c>
      <c r="N217" s="1">
        <v>12</v>
      </c>
      <c r="O217" s="1" t="s">
        <v>539</v>
      </c>
      <c r="P217" s="1" t="s">
        <v>540</v>
      </c>
    </row>
    <row r="218" spans="13:16" ht="15">
      <c r="M218" s="1">
        <v>71</v>
      </c>
      <c r="N218" s="1">
        <v>8</v>
      </c>
      <c r="O218" s="1" t="s">
        <v>541</v>
      </c>
      <c r="P218" s="1" t="s">
        <v>542</v>
      </c>
    </row>
    <row r="219" spans="13:16" ht="15">
      <c r="M219" s="1">
        <v>49</v>
      </c>
      <c r="N219" s="1">
        <v>6</v>
      </c>
      <c r="O219" s="1" t="s">
        <v>543</v>
      </c>
      <c r="P219" s="1" t="s">
        <v>544</v>
      </c>
    </row>
    <row r="220" spans="13:16" ht="15">
      <c r="M220" s="1">
        <v>50</v>
      </c>
      <c r="N220" s="1">
        <v>6</v>
      </c>
      <c r="O220" s="1" t="s">
        <v>545</v>
      </c>
      <c r="P220" s="1" t="s">
        <v>546</v>
      </c>
    </row>
    <row r="221" spans="13:16" ht="15">
      <c r="M221" s="1">
        <v>280</v>
      </c>
      <c r="N221" s="1">
        <v>47</v>
      </c>
      <c r="O221" s="1" t="s">
        <v>547</v>
      </c>
      <c r="P221" s="1" t="s">
        <v>548</v>
      </c>
    </row>
    <row r="222" spans="13:16" ht="15">
      <c r="M222" s="1">
        <v>1</v>
      </c>
      <c r="N222" s="1">
        <v>2</v>
      </c>
      <c r="O222" s="1">
        <v>100</v>
      </c>
      <c r="P222" s="1" t="s">
        <v>549</v>
      </c>
    </row>
    <row r="223" spans="13:16" ht="15">
      <c r="M223" s="1">
        <v>103</v>
      </c>
      <c r="N223" s="1">
        <v>9</v>
      </c>
      <c r="O223" s="1" t="s">
        <v>550</v>
      </c>
      <c r="P223" s="1" t="s">
        <v>551</v>
      </c>
    </row>
    <row r="224" spans="13:16" ht="15">
      <c r="M224" s="1">
        <v>274</v>
      </c>
      <c r="N224" s="1">
        <v>45</v>
      </c>
      <c r="O224" s="1">
        <v>100</v>
      </c>
      <c r="P224" s="1" t="s">
        <v>552</v>
      </c>
    </row>
    <row r="225" spans="13:16" ht="15">
      <c r="M225" s="1">
        <v>275</v>
      </c>
      <c r="N225" s="1">
        <v>46</v>
      </c>
      <c r="O225" s="1">
        <v>100</v>
      </c>
      <c r="P225" s="1" t="s">
        <v>552</v>
      </c>
    </row>
    <row r="226" spans="13:16" ht="15">
      <c r="M226" s="1">
        <v>138</v>
      </c>
      <c r="N226" s="1">
        <v>11</v>
      </c>
      <c r="O226" s="1" t="s">
        <v>553</v>
      </c>
      <c r="P226" s="1" t="s">
        <v>554</v>
      </c>
    </row>
    <row r="227" spans="13:16" ht="15">
      <c r="M227" s="1">
        <v>13</v>
      </c>
      <c r="N227" s="1">
        <v>4</v>
      </c>
      <c r="O227" s="1" t="s">
        <v>257</v>
      </c>
      <c r="P227" s="1" t="s">
        <v>555</v>
      </c>
    </row>
    <row r="228" spans="13:16" ht="15">
      <c r="M228" s="1">
        <v>14</v>
      </c>
      <c r="N228" s="1">
        <v>4</v>
      </c>
      <c r="O228" s="1" t="s">
        <v>286</v>
      </c>
      <c r="P228" s="1" t="s">
        <v>556</v>
      </c>
    </row>
    <row r="229" spans="13:16" ht="15">
      <c r="M229" s="1">
        <v>197</v>
      </c>
      <c r="N229" s="1">
        <v>15</v>
      </c>
      <c r="O229" s="1" t="s">
        <v>557</v>
      </c>
      <c r="P229" s="1" t="s">
        <v>558</v>
      </c>
    </row>
    <row r="230" spans="13:16" ht="15">
      <c r="M230" s="1">
        <v>281</v>
      </c>
      <c r="N230" s="1">
        <v>47</v>
      </c>
      <c r="O230" s="1" t="s">
        <v>559</v>
      </c>
      <c r="P230" s="1" t="s">
        <v>560</v>
      </c>
    </row>
    <row r="231" spans="13:16" ht="15">
      <c r="M231" s="1">
        <v>191</v>
      </c>
      <c r="N231" s="1">
        <v>14</v>
      </c>
      <c r="O231" s="1" t="s">
        <v>317</v>
      </c>
      <c r="P231" s="1" t="s">
        <v>561</v>
      </c>
    </row>
    <row r="232" spans="13:16" ht="15">
      <c r="M232" s="1">
        <v>206</v>
      </c>
      <c r="N232" s="1">
        <v>16</v>
      </c>
      <c r="O232" s="1" t="s">
        <v>150</v>
      </c>
      <c r="P232" s="1" t="s">
        <v>562</v>
      </c>
    </row>
    <row r="233" spans="13:16" ht="15">
      <c r="M233" s="1">
        <v>115</v>
      </c>
      <c r="N233" s="1">
        <v>10</v>
      </c>
      <c r="O233" s="1" t="s">
        <v>563</v>
      </c>
      <c r="P233" s="1" t="s">
        <v>564</v>
      </c>
    </row>
    <row r="234" spans="13:16" ht="15">
      <c r="M234" s="1">
        <v>72</v>
      </c>
      <c r="N234" s="1">
        <v>8</v>
      </c>
      <c r="O234" s="1" t="s">
        <v>565</v>
      </c>
      <c r="P234" s="1" t="s">
        <v>566</v>
      </c>
    </row>
    <row r="235" spans="13:16" ht="15">
      <c r="M235" s="1">
        <v>116</v>
      </c>
      <c r="N235" s="1">
        <v>10</v>
      </c>
      <c r="O235" s="1" t="s">
        <v>567</v>
      </c>
      <c r="P235" s="1" t="s">
        <v>568</v>
      </c>
    </row>
    <row r="236" spans="13:16" ht="15">
      <c r="M236" s="1">
        <v>51</v>
      </c>
      <c r="N236" s="1">
        <v>6</v>
      </c>
      <c r="O236" s="1" t="s">
        <v>569</v>
      </c>
      <c r="P236" s="1" t="s">
        <v>570</v>
      </c>
    </row>
    <row r="237" spans="13:16" ht="15">
      <c r="M237" s="1">
        <v>296</v>
      </c>
      <c r="N237" s="1">
        <v>48</v>
      </c>
      <c r="O237" s="1" t="s">
        <v>188</v>
      </c>
      <c r="P237" s="1" t="s">
        <v>571</v>
      </c>
    </row>
    <row r="238" spans="13:16" ht="15">
      <c r="M238" s="1">
        <v>198</v>
      </c>
      <c r="N238" s="1">
        <v>15</v>
      </c>
      <c r="O238" s="1" t="s">
        <v>295</v>
      </c>
      <c r="P238" s="1" t="s">
        <v>572</v>
      </c>
    </row>
    <row r="239" spans="13:16" ht="15">
      <c r="M239" s="1">
        <v>73</v>
      </c>
      <c r="N239" s="1">
        <v>8</v>
      </c>
      <c r="O239" s="1">
        <v>100</v>
      </c>
      <c r="P239" s="1" t="s">
        <v>573</v>
      </c>
    </row>
    <row r="240" spans="13:16" ht="15">
      <c r="M240" s="1">
        <v>233</v>
      </c>
      <c r="N240" s="1">
        <v>20</v>
      </c>
      <c r="O240" s="1">
        <v>100</v>
      </c>
      <c r="P240" s="1" t="s">
        <v>574</v>
      </c>
    </row>
    <row r="241" spans="13:16" ht="15">
      <c r="M241" s="1">
        <v>104</v>
      </c>
      <c r="N241" s="1">
        <v>9</v>
      </c>
      <c r="O241" s="1">
        <v>100</v>
      </c>
      <c r="P241" s="1" t="s">
        <v>575</v>
      </c>
    </row>
    <row r="242" spans="13:16" ht="15">
      <c r="M242" s="1">
        <v>295</v>
      </c>
      <c r="N242" s="1">
        <v>48</v>
      </c>
      <c r="O242" s="1">
        <v>100</v>
      </c>
      <c r="P242" s="1" t="s">
        <v>576</v>
      </c>
    </row>
    <row r="243" spans="13:16" ht="15">
      <c r="M243" s="1">
        <v>199</v>
      </c>
      <c r="N243" s="1">
        <v>15</v>
      </c>
      <c r="O243" s="1">
        <v>100</v>
      </c>
      <c r="P243" s="1" t="s">
        <v>577</v>
      </c>
    </row>
    <row r="244" spans="13:16" ht="15">
      <c r="M244" s="1">
        <v>117</v>
      </c>
      <c r="N244" s="1">
        <v>10</v>
      </c>
      <c r="O244" s="1">
        <v>100</v>
      </c>
      <c r="P244" s="1" t="s">
        <v>578</v>
      </c>
    </row>
    <row r="245" spans="13:16" ht="15">
      <c r="M245" s="1">
        <v>139</v>
      </c>
      <c r="N245" s="1">
        <v>11</v>
      </c>
      <c r="O245" s="1">
        <v>100</v>
      </c>
      <c r="P245" s="1" t="s">
        <v>579</v>
      </c>
    </row>
    <row r="246" spans="13:16" ht="15">
      <c r="M246" s="1">
        <v>224</v>
      </c>
      <c r="N246" s="1">
        <v>18</v>
      </c>
      <c r="O246" s="1">
        <v>100</v>
      </c>
      <c r="P246" s="1" t="s">
        <v>580</v>
      </c>
    </row>
    <row r="247" spans="13:16" ht="15">
      <c r="M247" s="1">
        <v>15</v>
      </c>
      <c r="N247" s="1">
        <v>4</v>
      </c>
      <c r="O247" s="1">
        <v>100</v>
      </c>
      <c r="P247" s="1" t="s">
        <v>581</v>
      </c>
    </row>
    <row r="248" spans="13:16" ht="15">
      <c r="M248" s="1">
        <v>52</v>
      </c>
      <c r="N248" s="1">
        <v>6</v>
      </c>
      <c r="O248" s="1">
        <v>100</v>
      </c>
      <c r="P248" s="1" t="s">
        <v>582</v>
      </c>
    </row>
    <row r="249" spans="13:16" ht="15">
      <c r="M249" s="1">
        <v>58</v>
      </c>
      <c r="N249" s="1">
        <v>7</v>
      </c>
      <c r="O249" s="1">
        <v>100</v>
      </c>
      <c r="P249" s="1" t="s">
        <v>583</v>
      </c>
    </row>
    <row r="250" spans="13:16" ht="15">
      <c r="M250" s="1">
        <v>243</v>
      </c>
      <c r="N250" s="1">
        <v>27</v>
      </c>
      <c r="O250" s="1">
        <v>100</v>
      </c>
      <c r="P250" s="1" t="s">
        <v>584</v>
      </c>
    </row>
    <row r="251" spans="13:16" ht="15">
      <c r="M251" s="1">
        <v>187</v>
      </c>
      <c r="N251" s="1">
        <v>13</v>
      </c>
      <c r="O251" s="1">
        <v>100</v>
      </c>
      <c r="P251" s="1" t="s">
        <v>585</v>
      </c>
    </row>
    <row r="252" spans="13:16" ht="15">
      <c r="M252" s="1">
        <v>207</v>
      </c>
      <c r="N252" s="1">
        <v>16</v>
      </c>
      <c r="O252" s="1">
        <v>100</v>
      </c>
      <c r="P252" s="1" t="s">
        <v>586</v>
      </c>
    </row>
    <row r="253" spans="13:16" ht="15">
      <c r="M253" s="1">
        <v>28</v>
      </c>
      <c r="N253" s="1">
        <v>5</v>
      </c>
      <c r="O253" s="1">
        <v>100</v>
      </c>
      <c r="P253" s="1" t="s">
        <v>587</v>
      </c>
    </row>
    <row r="254" spans="13:16" ht="15">
      <c r="M254" s="1">
        <v>184</v>
      </c>
      <c r="N254" s="1">
        <v>12</v>
      </c>
      <c r="O254" s="1">
        <v>100</v>
      </c>
      <c r="P254" s="1" t="s">
        <v>588</v>
      </c>
    </row>
    <row r="255" spans="13:16" ht="15">
      <c r="M255" s="1">
        <v>241</v>
      </c>
      <c r="N255" s="1">
        <v>21</v>
      </c>
      <c r="O255" s="1">
        <v>100</v>
      </c>
      <c r="P255" s="1" t="s">
        <v>589</v>
      </c>
    </row>
    <row r="256" spans="13:16" ht="15">
      <c r="M256" s="1">
        <v>192</v>
      </c>
      <c r="N256" s="1">
        <v>14</v>
      </c>
      <c r="O256" s="1">
        <v>100</v>
      </c>
      <c r="P256" s="1" t="s">
        <v>590</v>
      </c>
    </row>
    <row r="257" spans="13:16" ht="15">
      <c r="M257" s="1">
        <v>282</v>
      </c>
      <c r="N257" s="1">
        <v>47</v>
      </c>
      <c r="O257" s="1" t="s">
        <v>591</v>
      </c>
      <c r="P257" s="1" t="s">
        <v>592</v>
      </c>
    </row>
    <row r="258" spans="13:16" ht="15">
      <c r="M258" s="1">
        <v>16</v>
      </c>
      <c r="N258" s="1">
        <v>4</v>
      </c>
      <c r="O258" s="1" t="s">
        <v>593</v>
      </c>
      <c r="P258" s="1" t="s">
        <v>594</v>
      </c>
    </row>
    <row r="259" spans="13:16" ht="15">
      <c r="M259" s="1">
        <v>17</v>
      </c>
      <c r="N259" s="1">
        <v>4</v>
      </c>
      <c r="O259" s="1" t="s">
        <v>194</v>
      </c>
      <c r="P259" s="1" t="s">
        <v>595</v>
      </c>
    </row>
    <row r="260" spans="13:16" ht="15">
      <c r="M260" s="1">
        <v>19</v>
      </c>
      <c r="N260" s="1">
        <v>4</v>
      </c>
      <c r="O260" s="1" t="s">
        <v>596</v>
      </c>
      <c r="P260" s="1" t="s">
        <v>597</v>
      </c>
    </row>
    <row r="261" spans="13:16" ht="15">
      <c r="M261" s="1">
        <v>53</v>
      </c>
      <c r="N261" s="1">
        <v>6</v>
      </c>
      <c r="O261" s="1" t="s">
        <v>598</v>
      </c>
      <c r="P261" s="1" t="s">
        <v>599</v>
      </c>
    </row>
    <row r="262" spans="13:16" ht="15">
      <c r="M262" s="1">
        <v>54</v>
      </c>
      <c r="N262" s="1">
        <v>6</v>
      </c>
      <c r="O262" s="1" t="s">
        <v>150</v>
      </c>
      <c r="P262" s="1" t="s">
        <v>600</v>
      </c>
    </row>
    <row r="263" spans="13:16" ht="15">
      <c r="M263" s="1">
        <v>55</v>
      </c>
      <c r="N263" s="1">
        <v>6</v>
      </c>
      <c r="O263" s="1" t="s">
        <v>601</v>
      </c>
      <c r="P263" s="1" t="s">
        <v>602</v>
      </c>
    </row>
    <row r="264" spans="13:16" ht="15">
      <c r="M264" s="1">
        <v>74</v>
      </c>
      <c r="N264" s="1">
        <v>8</v>
      </c>
      <c r="O264" s="1" t="s">
        <v>194</v>
      </c>
      <c r="P264" s="1" t="s">
        <v>603</v>
      </c>
    </row>
    <row r="265" spans="13:16" ht="15">
      <c r="M265" s="1">
        <v>20</v>
      </c>
      <c r="N265" s="1">
        <v>4</v>
      </c>
      <c r="O265" s="1" t="s">
        <v>266</v>
      </c>
      <c r="P265" s="1" t="s">
        <v>604</v>
      </c>
    </row>
    <row r="266" spans="13:16" ht="15">
      <c r="M266" s="1">
        <v>118</v>
      </c>
      <c r="N266" s="1">
        <v>10</v>
      </c>
      <c r="O266" s="1" t="s">
        <v>605</v>
      </c>
      <c r="P266" s="1" t="s">
        <v>606</v>
      </c>
    </row>
    <row r="267" spans="13:16" ht="15">
      <c r="M267" s="1">
        <v>75</v>
      </c>
      <c r="N267" s="1">
        <v>8</v>
      </c>
      <c r="O267" s="1" t="s">
        <v>200</v>
      </c>
      <c r="P267" s="1" t="s">
        <v>607</v>
      </c>
    </row>
    <row r="268" spans="13:16" ht="15">
      <c r="M268" s="1">
        <v>76</v>
      </c>
      <c r="N268" s="1">
        <v>8</v>
      </c>
      <c r="O268" s="1" t="s">
        <v>295</v>
      </c>
      <c r="P268" s="1" t="s">
        <v>608</v>
      </c>
    </row>
    <row r="269" spans="13:16" ht="15">
      <c r="M269" s="1">
        <v>105</v>
      </c>
      <c r="N269" s="1">
        <v>9</v>
      </c>
      <c r="O269" s="1" t="s">
        <v>609</v>
      </c>
      <c r="P269" s="1" t="s">
        <v>610</v>
      </c>
    </row>
    <row r="270" spans="13:16" ht="15">
      <c r="M270" s="1">
        <v>106</v>
      </c>
      <c r="N270" s="1">
        <v>9</v>
      </c>
      <c r="O270" s="1" t="s">
        <v>200</v>
      </c>
      <c r="P270" s="1" t="s">
        <v>611</v>
      </c>
    </row>
    <row r="271" spans="13:16" ht="15">
      <c r="M271" s="1">
        <v>107</v>
      </c>
      <c r="N271" s="1">
        <v>9</v>
      </c>
      <c r="O271" s="1" t="s">
        <v>612</v>
      </c>
      <c r="P271" s="1" t="s">
        <v>613</v>
      </c>
    </row>
    <row r="272" spans="13:16" ht="15">
      <c r="M272" s="1">
        <v>185</v>
      </c>
      <c r="N272" s="1">
        <v>12</v>
      </c>
      <c r="O272" s="1" t="s">
        <v>349</v>
      </c>
      <c r="P272" s="1" t="s">
        <v>614</v>
      </c>
    </row>
    <row r="273" spans="13:16" ht="15">
      <c r="M273" s="1">
        <v>186</v>
      </c>
      <c r="N273" s="1">
        <v>12</v>
      </c>
      <c r="O273" s="1" t="s">
        <v>615</v>
      </c>
      <c r="P273" s="1" t="s">
        <v>616</v>
      </c>
    </row>
    <row r="274" spans="13:16" ht="15">
      <c r="M274" s="1">
        <v>283</v>
      </c>
      <c r="N274" s="1">
        <v>47</v>
      </c>
      <c r="O274" s="1" t="s">
        <v>617</v>
      </c>
      <c r="P274" s="1" t="s">
        <v>618</v>
      </c>
    </row>
    <row r="275" spans="13:16" ht="15">
      <c r="M275" s="1">
        <v>56</v>
      </c>
      <c r="N275" s="1">
        <v>6</v>
      </c>
      <c r="O275" s="1" t="s">
        <v>619</v>
      </c>
      <c r="P275" s="1" t="s">
        <v>620</v>
      </c>
    </row>
    <row r="276" spans="13:16" ht="15">
      <c r="M276" s="1">
        <v>21</v>
      </c>
      <c r="N276" s="1">
        <v>4</v>
      </c>
      <c r="O276" s="1" t="s">
        <v>621</v>
      </c>
      <c r="P276" s="1" t="s">
        <v>622</v>
      </c>
    </row>
    <row r="277" spans="13:16" ht="15">
      <c r="M277" s="1">
        <v>140</v>
      </c>
      <c r="N277" s="1">
        <v>11</v>
      </c>
      <c r="O277" s="1" t="s">
        <v>300</v>
      </c>
      <c r="P277" s="1" t="s">
        <v>623</v>
      </c>
    </row>
    <row r="278" spans="13:16" ht="15">
      <c r="M278" s="1">
        <v>108</v>
      </c>
      <c r="N278" s="1">
        <v>9</v>
      </c>
      <c r="O278" s="1" t="s">
        <v>624</v>
      </c>
      <c r="P278" s="1" t="s">
        <v>625</v>
      </c>
    </row>
    <row r="279" spans="13:16" ht="15">
      <c r="M279" s="1">
        <v>297</v>
      </c>
      <c r="N279" s="1">
        <v>48</v>
      </c>
      <c r="O279" s="1" t="s">
        <v>626</v>
      </c>
      <c r="P279" s="1" t="s">
        <v>627</v>
      </c>
    </row>
    <row r="280" spans="13:16" ht="15">
      <c r="M280" s="1">
        <v>22</v>
      </c>
      <c r="N280" s="1">
        <v>4</v>
      </c>
      <c r="O280" s="1" t="s">
        <v>188</v>
      </c>
      <c r="P280" s="1" t="s">
        <v>628</v>
      </c>
    </row>
    <row r="281" spans="13:16" ht="15">
      <c r="M281" s="1">
        <v>141</v>
      </c>
      <c r="N281" s="1">
        <v>11</v>
      </c>
      <c r="O281" s="1" t="s">
        <v>192</v>
      </c>
      <c r="P281" s="1" t="s">
        <v>629</v>
      </c>
    </row>
    <row r="282" spans="13:16" ht="15">
      <c r="M282" s="1">
        <v>77</v>
      </c>
      <c r="N282" s="1">
        <v>8</v>
      </c>
      <c r="O282" s="1" t="s">
        <v>630</v>
      </c>
      <c r="P282" s="1" t="s">
        <v>631</v>
      </c>
    </row>
    <row r="283" spans="13:16" ht="15">
      <c r="M283" s="1">
        <v>143</v>
      </c>
      <c r="N283" s="1">
        <v>11</v>
      </c>
      <c r="O283" s="1" t="s">
        <v>632</v>
      </c>
      <c r="P283" s="1" t="s">
        <v>633</v>
      </c>
    </row>
    <row r="284" spans="13:16" ht="15">
      <c r="M284" s="1">
        <v>144</v>
      </c>
      <c r="N284" s="1">
        <v>11</v>
      </c>
      <c r="O284" s="1" t="s">
        <v>634</v>
      </c>
      <c r="P284" s="1" t="s">
        <v>635</v>
      </c>
    </row>
    <row r="285" spans="13:16" ht="15">
      <c r="M285" s="1">
        <v>145</v>
      </c>
      <c r="N285" s="1">
        <v>11</v>
      </c>
      <c r="O285" s="1" t="s">
        <v>317</v>
      </c>
      <c r="P285" s="1" t="s">
        <v>636</v>
      </c>
    </row>
    <row r="286" spans="13:16" ht="15">
      <c r="M286" s="1">
        <v>146</v>
      </c>
      <c r="N286" s="1">
        <v>11</v>
      </c>
      <c r="O286" s="1" t="s">
        <v>637</v>
      </c>
      <c r="P286" s="1" t="s">
        <v>638</v>
      </c>
    </row>
    <row r="289" ht="15">
      <c r="P289" s="1" t="s">
        <v>639</v>
      </c>
    </row>
    <row r="290" ht="15">
      <c r="P290" s="1" t="s">
        <v>640</v>
      </c>
    </row>
    <row r="291" ht="15">
      <c r="P291" s="1" t="s">
        <v>641</v>
      </c>
    </row>
    <row r="292" ht="15">
      <c r="P292" s="1" t="s">
        <v>642</v>
      </c>
    </row>
    <row r="293" ht="15">
      <c r="P293" s="1" t="s">
        <v>643</v>
      </c>
    </row>
  </sheetData>
  <sheetProtection/>
  <dataValidations count="1">
    <dataValidation type="list" allowBlank="1" showInputMessage="1" showErrorMessage="1" sqref="B2">
      <formula1>$P$5:$P$286</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F8"/>
  <sheetViews>
    <sheetView zoomScale="137" zoomScaleNormal="137" zoomScalePageLayoutView="0" workbookViewId="0" topLeftCell="A1">
      <selection activeCell="C2" sqref="C2:F6"/>
    </sheetView>
  </sheetViews>
  <sheetFormatPr defaultColWidth="11.421875" defaultRowHeight="15"/>
  <cols>
    <col min="1" max="1" width="65.00390625" style="10" customWidth="1"/>
    <col min="2" max="2" width="15.7109375" style="10" bestFit="1" customWidth="1"/>
    <col min="3" max="16384" width="11.421875" style="10" customWidth="1"/>
  </cols>
  <sheetData>
    <row r="1" ht="15.75" thickBot="1">
      <c r="A1" s="10" t="str">
        <f>Institución!B2</f>
        <v>Hospital General de México "Dr. Eduardo Liceaga"</v>
      </c>
    </row>
    <row r="2" spans="1:2" ht="15">
      <c r="A2" s="291" t="s">
        <v>670</v>
      </c>
      <c r="B2" s="292"/>
    </row>
    <row r="3" spans="1:2" ht="15">
      <c r="A3" s="293"/>
      <c r="B3" s="294"/>
    </row>
    <row r="4" spans="1:6" ht="36" customHeight="1">
      <c r="A4" s="123" t="s">
        <v>780</v>
      </c>
      <c r="B4" s="152">
        <v>0</v>
      </c>
      <c r="F4" s="158"/>
    </row>
    <row r="5" spans="1:6" ht="36" customHeight="1">
      <c r="A5" s="123" t="s">
        <v>779</v>
      </c>
      <c r="B5" s="152">
        <v>0.018786</v>
      </c>
      <c r="E5" s="157"/>
      <c r="F5" s="158"/>
    </row>
    <row r="6" spans="1:6" ht="15">
      <c r="A6" s="123" t="s">
        <v>655</v>
      </c>
      <c r="B6" s="152">
        <f>0</f>
        <v>0</v>
      </c>
      <c r="F6" s="158"/>
    </row>
    <row r="7" spans="1:4" ht="36" customHeight="1" thickBot="1">
      <c r="A7" s="137"/>
      <c r="B7" s="138">
        <f>B4/B5*100</f>
        <v>0</v>
      </c>
      <c r="D7" s="141" t="s">
        <v>687</v>
      </c>
    </row>
    <row r="8" spans="1:2" ht="21.75" customHeight="1">
      <c r="A8" s="301" t="s">
        <v>667</v>
      </c>
      <c r="B8" s="302"/>
    </row>
  </sheetData>
  <sheetProtection/>
  <mergeCells count="2">
    <mergeCell ref="A8:B8"/>
    <mergeCell ref="A2:B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8"/>
  <sheetViews>
    <sheetView zoomScale="158" zoomScaleNormal="158" zoomScalePageLayoutView="0" workbookViewId="0" topLeftCell="A1">
      <selection activeCell="C2" sqref="C2:F8"/>
    </sheetView>
  </sheetViews>
  <sheetFormatPr defaultColWidth="11.421875" defaultRowHeight="15"/>
  <cols>
    <col min="1" max="1" width="63.421875" style="10" customWidth="1"/>
    <col min="2" max="2" width="15.7109375" style="10" bestFit="1" customWidth="1"/>
    <col min="3" max="16384" width="11.421875" style="10" customWidth="1"/>
  </cols>
  <sheetData>
    <row r="1" ht="15.75" thickBot="1">
      <c r="A1" s="10" t="str">
        <f>Institución!B2</f>
        <v>Hospital General de México "Dr. Eduardo Liceaga"</v>
      </c>
    </row>
    <row r="2" spans="1:2" ht="15">
      <c r="A2" s="291" t="s">
        <v>669</v>
      </c>
      <c r="B2" s="292"/>
    </row>
    <row r="3" spans="1:2" ht="15">
      <c r="A3" s="293"/>
      <c r="B3" s="294"/>
    </row>
    <row r="4" spans="1:6" ht="15">
      <c r="A4" s="123" t="s">
        <v>777</v>
      </c>
      <c r="B4" s="134">
        <v>0</v>
      </c>
      <c r="F4" s="158"/>
    </row>
    <row r="5" spans="1:6" ht="15">
      <c r="A5" s="123" t="s">
        <v>778</v>
      </c>
      <c r="B5" s="134">
        <v>0</v>
      </c>
      <c r="E5" s="157"/>
      <c r="F5" s="158"/>
    </row>
    <row r="6" spans="1:6" ht="15">
      <c r="A6" s="123" t="s">
        <v>656</v>
      </c>
      <c r="B6" s="134">
        <v>0</v>
      </c>
      <c r="F6" s="158"/>
    </row>
    <row r="7" spans="1:2" ht="15.75" thickBot="1">
      <c r="A7" s="137"/>
      <c r="B7" s="138" t="e">
        <f>B4/B5*100</f>
        <v>#DIV/0!</v>
      </c>
    </row>
    <row r="8" spans="1:2" ht="15">
      <c r="A8" s="301" t="s">
        <v>664</v>
      </c>
      <c r="B8" s="302"/>
    </row>
  </sheetData>
  <sheetProtection/>
  <mergeCells count="2">
    <mergeCell ref="A2:B3"/>
    <mergeCell ref="A8:B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7"/>
  <sheetViews>
    <sheetView zoomScale="147" zoomScaleNormal="147" zoomScalePageLayoutView="0" workbookViewId="0" topLeftCell="A1">
      <selection activeCell="A4" sqref="A4"/>
    </sheetView>
  </sheetViews>
  <sheetFormatPr defaultColWidth="11.421875" defaultRowHeight="15"/>
  <cols>
    <col min="1" max="1" width="92.421875" style="10" customWidth="1"/>
    <col min="2" max="2" width="15.7109375" style="10" bestFit="1" customWidth="1"/>
    <col min="3" max="16384" width="11.421875" style="10" customWidth="1"/>
  </cols>
  <sheetData>
    <row r="1" ht="15.75" thickBot="1">
      <c r="A1" s="10" t="str">
        <f>Institución!B2</f>
        <v>Hospital General de México "Dr. Eduardo Liceaga"</v>
      </c>
    </row>
    <row r="2" spans="1:2" ht="15">
      <c r="A2" s="291" t="s">
        <v>668</v>
      </c>
      <c r="B2" s="292"/>
    </row>
    <row r="3" spans="1:2" ht="15">
      <c r="A3" s="293"/>
      <c r="B3" s="294"/>
    </row>
    <row r="4" spans="1:2" ht="15">
      <c r="A4" s="123" t="s">
        <v>657</v>
      </c>
      <c r="B4" s="134">
        <v>0</v>
      </c>
    </row>
    <row r="5" spans="1:2" ht="15">
      <c r="A5" s="123" t="s">
        <v>658</v>
      </c>
      <c r="B5" s="134">
        <v>0</v>
      </c>
    </row>
    <row r="6" spans="1:2" ht="15.75" thickBot="1">
      <c r="A6" s="135"/>
      <c r="B6" s="136"/>
    </row>
    <row r="7" spans="1:2" ht="15.75" thickBot="1">
      <c r="A7" s="137"/>
      <c r="B7" s="139" t="e">
        <f>B4/B5*100</f>
        <v>#DIV/0!</v>
      </c>
    </row>
  </sheetData>
  <sheetProtection/>
  <mergeCells count="1">
    <mergeCell ref="A2:B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7"/>
  <sheetViews>
    <sheetView zoomScale="127" zoomScaleNormal="127" zoomScalePageLayoutView="0" workbookViewId="0" topLeftCell="A1">
      <selection activeCell="E4" sqref="E4"/>
    </sheetView>
  </sheetViews>
  <sheetFormatPr defaultColWidth="11.421875" defaultRowHeight="15"/>
  <cols>
    <col min="1" max="1" width="81.28125" style="10" customWidth="1"/>
    <col min="2" max="2" width="21.28125" style="10" customWidth="1"/>
    <col min="3" max="16384" width="11.421875" style="10" customWidth="1"/>
  </cols>
  <sheetData>
    <row r="1" ht="15.75" thickBot="1">
      <c r="A1" s="10" t="str">
        <f>Institución!B2</f>
        <v>Hospital General de México "Dr. Eduardo Liceaga"</v>
      </c>
    </row>
    <row r="2" spans="1:2" ht="15">
      <c r="A2" s="291" t="s">
        <v>673</v>
      </c>
      <c r="B2" s="292"/>
    </row>
    <row r="3" spans="1:2" ht="15">
      <c r="A3" s="293"/>
      <c r="B3" s="294"/>
    </row>
    <row r="4" spans="1:2" ht="15">
      <c r="A4" s="123" t="s">
        <v>659</v>
      </c>
      <c r="B4" s="151">
        <f>'V- Contrataciones'!G9</f>
        <v>0</v>
      </c>
    </row>
    <row r="5" spans="1:2" ht="15">
      <c r="A5" s="123" t="s">
        <v>658</v>
      </c>
      <c r="B5" s="151">
        <f>'V- Contrataciones'!G6</f>
        <v>3575910.56</v>
      </c>
    </row>
    <row r="6" spans="1:2" ht="15.75" thickBot="1">
      <c r="A6" s="135"/>
      <c r="B6" s="136"/>
    </row>
    <row r="7" spans="1:2" ht="15.75" thickBot="1">
      <c r="A7" s="137"/>
      <c r="B7" s="139">
        <f>B4/B5</f>
        <v>0</v>
      </c>
    </row>
  </sheetData>
  <sheetProtection/>
  <mergeCells count="1">
    <mergeCell ref="A2:B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7"/>
  <sheetViews>
    <sheetView zoomScale="141" zoomScaleNormal="141" zoomScalePageLayoutView="0" workbookViewId="0" topLeftCell="A1">
      <selection activeCell="A5" sqref="A5"/>
    </sheetView>
  </sheetViews>
  <sheetFormatPr defaultColWidth="11.421875" defaultRowHeight="15"/>
  <cols>
    <col min="1" max="1" width="95.421875" style="10" customWidth="1"/>
    <col min="2" max="2" width="18.140625" style="10" customWidth="1"/>
    <col min="3" max="16384" width="11.421875" style="10" customWidth="1"/>
  </cols>
  <sheetData>
    <row r="1" ht="15.75" thickBot="1">
      <c r="A1" s="10" t="str">
        <f>Institución!B2</f>
        <v>Hospital General de México "Dr. Eduardo Liceaga"</v>
      </c>
    </row>
    <row r="2" spans="1:2" ht="15">
      <c r="A2" s="291" t="s">
        <v>674</v>
      </c>
      <c r="B2" s="292"/>
    </row>
    <row r="3" spans="1:2" ht="15">
      <c r="A3" s="293"/>
      <c r="B3" s="294"/>
    </row>
    <row r="4" spans="1:2" ht="15">
      <c r="A4" s="123" t="s">
        <v>660</v>
      </c>
      <c r="B4" s="134">
        <v>0</v>
      </c>
    </row>
    <row r="5" spans="1:2" ht="15">
      <c r="A5" s="123" t="s">
        <v>661</v>
      </c>
      <c r="B5" s="134">
        <v>0</v>
      </c>
    </row>
    <row r="6" spans="1:2" ht="15.75" thickBot="1">
      <c r="A6" s="135"/>
      <c r="B6" s="136"/>
    </row>
    <row r="7" spans="1:2" ht="15.75" thickBot="1">
      <c r="A7" s="137"/>
      <c r="B7" s="138" t="e">
        <f>B4/B5</f>
        <v>#DIV/0!</v>
      </c>
    </row>
  </sheetData>
  <sheetProtection sheet="1" objects="1" scenarios="1"/>
  <mergeCells count="1">
    <mergeCell ref="A2:B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10"/>
  <sheetViews>
    <sheetView zoomScale="141" zoomScaleNormal="141" zoomScalePageLayoutView="0" workbookViewId="0" topLeftCell="A1">
      <selection activeCell="A7" sqref="A7"/>
    </sheetView>
  </sheetViews>
  <sheetFormatPr defaultColWidth="11.421875" defaultRowHeight="15"/>
  <cols>
    <col min="1" max="1" width="95.421875" style="10" customWidth="1"/>
    <col min="2" max="2" width="18.140625" style="10" customWidth="1"/>
    <col min="3" max="16384" width="11.421875" style="10" customWidth="1"/>
  </cols>
  <sheetData>
    <row r="1" ht="15.75" thickBot="1">
      <c r="A1" s="10" t="str">
        <f>Institución!B2</f>
        <v>Hospital General de México "Dr. Eduardo Liceaga"</v>
      </c>
    </row>
    <row r="2" spans="1:2" ht="15">
      <c r="A2" s="291" t="s">
        <v>675</v>
      </c>
      <c r="B2" s="292"/>
    </row>
    <row r="3" spans="1:2" ht="15">
      <c r="A3" s="293"/>
      <c r="B3" s="294"/>
    </row>
    <row r="4" spans="1:2" ht="15">
      <c r="A4" s="123" t="s">
        <v>678</v>
      </c>
      <c r="B4" s="134"/>
    </row>
    <row r="5" spans="1:2" ht="15">
      <c r="A5" s="123" t="s">
        <v>679</v>
      </c>
      <c r="B5" s="134"/>
    </row>
    <row r="6" spans="1:2" ht="15.75" thickBot="1">
      <c r="A6" s="135"/>
      <c r="B6" s="136"/>
    </row>
    <row r="7" spans="1:2" ht="15.75" thickBot="1">
      <c r="A7" s="137"/>
      <c r="B7" s="140" t="e">
        <f>B4/B5</f>
        <v>#DIV/0!</v>
      </c>
    </row>
    <row r="10" ht="15">
      <c r="A10" s="21"/>
    </row>
  </sheetData>
  <sheetProtection sheet="1" objects="1" scenarios="1"/>
  <mergeCells count="1">
    <mergeCell ref="A2: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7"/>
  <sheetViews>
    <sheetView view="pageBreakPreview" zoomScale="145" zoomScaleNormal="130" zoomScaleSheetLayoutView="145" zoomScalePageLayoutView="0" workbookViewId="0" topLeftCell="A1">
      <selection activeCell="E10" sqref="E10"/>
    </sheetView>
  </sheetViews>
  <sheetFormatPr defaultColWidth="9.140625" defaultRowHeight="15"/>
  <cols>
    <col min="1" max="1" width="25.28125" style="10" customWidth="1"/>
    <col min="2" max="2" width="4.140625" style="10" customWidth="1"/>
    <col min="3" max="9" width="9.140625" style="10" customWidth="1"/>
    <col min="10" max="10" width="3.140625" style="10" customWidth="1"/>
    <col min="11" max="13" width="9.140625" style="10" customWidth="1"/>
    <col min="14" max="14" width="10.57421875" style="10" bestFit="1" customWidth="1"/>
    <col min="15" max="15" width="17.57421875" style="10" bestFit="1" customWidth="1"/>
    <col min="16" max="16384" width="9.140625" style="10" customWidth="1"/>
  </cols>
  <sheetData>
    <row r="1" ht="15.75" thickBot="1">
      <c r="A1" s="10" t="str">
        <f>Institución!B2</f>
        <v>Hospital General de México "Dr. Eduardo Liceaga"</v>
      </c>
    </row>
    <row r="2" spans="1:14" ht="15">
      <c r="A2" s="222" t="s">
        <v>0</v>
      </c>
      <c r="B2" s="223"/>
      <c r="C2" s="223"/>
      <c r="D2" s="223"/>
      <c r="E2" s="223"/>
      <c r="F2" s="223"/>
      <c r="G2" s="223"/>
      <c r="H2" s="223"/>
      <c r="I2" s="223"/>
      <c r="J2" s="223"/>
      <c r="K2" s="223"/>
      <c r="L2" s="223"/>
      <c r="M2" s="223"/>
      <c r="N2" s="224"/>
    </row>
    <row r="3" spans="1:17" ht="15" customHeight="1">
      <c r="A3" s="225" t="s">
        <v>1</v>
      </c>
      <c r="B3" s="226"/>
      <c r="C3" s="227" t="s">
        <v>2</v>
      </c>
      <c r="D3" s="227"/>
      <c r="E3" s="227"/>
      <c r="F3" s="227"/>
      <c r="G3" s="227"/>
      <c r="H3" s="227"/>
      <c r="I3" s="227"/>
      <c r="J3" s="229"/>
      <c r="K3" s="220" t="s">
        <v>4</v>
      </c>
      <c r="L3" s="220"/>
      <c r="M3" s="220"/>
      <c r="N3" s="220"/>
      <c r="O3" s="220"/>
      <c r="P3" s="220"/>
      <c r="Q3" s="220"/>
    </row>
    <row r="4" spans="1:17" ht="15.75" thickBot="1">
      <c r="A4" s="225"/>
      <c r="B4" s="226"/>
      <c r="C4" s="228" t="s">
        <v>3</v>
      </c>
      <c r="D4" s="228"/>
      <c r="E4" s="228"/>
      <c r="F4" s="228"/>
      <c r="G4" s="228"/>
      <c r="H4" s="228"/>
      <c r="I4" s="228"/>
      <c r="J4" s="229"/>
      <c r="K4" s="220"/>
      <c r="L4" s="220"/>
      <c r="M4" s="220"/>
      <c r="N4" s="220"/>
      <c r="O4" s="220"/>
      <c r="P4" s="220"/>
      <c r="Q4" s="220"/>
    </row>
    <row r="5" spans="1:17" ht="15.75" customHeight="1" thickBot="1">
      <c r="A5" s="225"/>
      <c r="B5" s="11"/>
      <c r="C5" s="230" t="s">
        <v>5</v>
      </c>
      <c r="D5" s="232" t="s">
        <v>6</v>
      </c>
      <c r="E5" s="232"/>
      <c r="F5" s="232"/>
      <c r="G5" s="232"/>
      <c r="H5" s="232"/>
      <c r="I5" s="232"/>
      <c r="J5" s="12"/>
      <c r="K5" s="233" t="s">
        <v>7</v>
      </c>
      <c r="L5" s="221" t="s">
        <v>8</v>
      </c>
      <c r="M5" s="221"/>
      <c r="N5" s="221"/>
      <c r="O5" s="221"/>
      <c r="P5" s="221"/>
      <c r="Q5" s="221"/>
    </row>
    <row r="6" spans="1:17" ht="15.75">
      <c r="A6" s="225"/>
      <c r="B6" s="11"/>
      <c r="C6" s="231"/>
      <c r="D6" s="13" t="s">
        <v>9</v>
      </c>
      <c r="E6" s="13" t="s">
        <v>10</v>
      </c>
      <c r="F6" s="13" t="s">
        <v>11</v>
      </c>
      <c r="G6" s="13" t="s">
        <v>12</v>
      </c>
      <c r="H6" s="13" t="s">
        <v>13</v>
      </c>
      <c r="I6" s="13" t="s">
        <v>14</v>
      </c>
      <c r="J6" s="14"/>
      <c r="K6" s="231"/>
      <c r="L6" s="13" t="s">
        <v>676</v>
      </c>
      <c r="M6" s="13" t="s">
        <v>10</v>
      </c>
      <c r="N6" s="13" t="s">
        <v>11</v>
      </c>
      <c r="O6" s="13" t="s">
        <v>12</v>
      </c>
      <c r="P6" s="13" t="s">
        <v>13</v>
      </c>
      <c r="Q6" s="13" t="s">
        <v>14</v>
      </c>
    </row>
    <row r="7" spans="1:17" ht="15">
      <c r="A7" s="15" t="s">
        <v>16</v>
      </c>
      <c r="B7" s="16"/>
      <c r="C7" s="154">
        <f>C8+C13</f>
        <v>3716.773098</v>
      </c>
      <c r="D7" s="154">
        <f>D8+D13</f>
        <v>3693.1406230000002</v>
      </c>
      <c r="E7" s="154">
        <f>E8+E13</f>
        <v>3794.1827200000002</v>
      </c>
      <c r="F7" s="5">
        <f>F8+F13</f>
        <v>0</v>
      </c>
      <c r="G7" s="5">
        <f>G8+G13</f>
        <v>0</v>
      </c>
      <c r="H7" s="5">
        <f>H8+H13</f>
        <v>0</v>
      </c>
      <c r="I7" s="5">
        <f>I8+I13</f>
        <v>0</v>
      </c>
      <c r="J7" s="18"/>
      <c r="K7" s="17"/>
      <c r="L7" s="142">
        <f>(D7)/(C7*1.033)-1</f>
        <v>-0.038100998426190524</v>
      </c>
      <c r="M7" s="142">
        <f>(E7)/(D7*1.033)-1</f>
        <v>-0.005460410399505622</v>
      </c>
      <c r="N7" s="17"/>
      <c r="O7" s="17"/>
      <c r="P7" s="17"/>
      <c r="Q7" s="17"/>
    </row>
    <row r="8" spans="1:17" ht="18">
      <c r="A8" s="19" t="s">
        <v>17</v>
      </c>
      <c r="B8" s="20"/>
      <c r="C8" s="155">
        <f>C9+C10+C11+C12</f>
        <v>3697.893098</v>
      </c>
      <c r="D8" s="155">
        <f>D9+D10+D11+D12</f>
        <v>3693.1406230000002</v>
      </c>
      <c r="E8" s="155">
        <f>E9+E10+E11+E12</f>
        <v>3778.980473</v>
      </c>
      <c r="F8" s="38"/>
      <c r="G8" s="38"/>
      <c r="H8" s="38"/>
      <c r="I8" s="38"/>
      <c r="J8" s="18"/>
      <c r="K8" s="21"/>
      <c r="L8" s="143">
        <f aca="true" t="shared" si="0" ref="L8:M16">(D8)/(C8*1.033)-1</f>
        <v>-0.033189917259583535</v>
      </c>
      <c r="M8" s="143">
        <f t="shared" si="0"/>
        <v>-0.00944525709987365</v>
      </c>
      <c r="N8" s="21"/>
      <c r="O8" s="21"/>
      <c r="P8" s="21"/>
      <c r="Q8" s="21"/>
    </row>
    <row r="9" spans="1:17" ht="15">
      <c r="A9" s="22" t="s">
        <v>18</v>
      </c>
      <c r="B9" s="23"/>
      <c r="C9" s="153">
        <v>2345.073098</v>
      </c>
      <c r="D9" s="153">
        <v>2364.858947</v>
      </c>
      <c r="E9" s="153">
        <v>2491.539208</v>
      </c>
      <c r="F9" s="24"/>
      <c r="G9" s="25"/>
      <c r="H9" s="25"/>
      <c r="I9" s="24"/>
      <c r="J9" s="18"/>
      <c r="K9" s="24"/>
      <c r="L9" s="143">
        <f t="shared" si="0"/>
        <v>-0.023778122694117942</v>
      </c>
      <c r="M9" s="143">
        <f t="shared" si="0"/>
        <v>0.019910733079864684</v>
      </c>
      <c r="N9" s="26"/>
      <c r="O9" s="27"/>
      <c r="P9" s="28"/>
      <c r="Q9" s="28"/>
    </row>
    <row r="10" spans="1:17" ht="15">
      <c r="A10" s="22" t="s">
        <v>19</v>
      </c>
      <c r="B10" s="23"/>
      <c r="C10" s="153">
        <v>1350.09</v>
      </c>
      <c r="D10" s="153">
        <v>1325.29535</v>
      </c>
      <c r="E10" s="153">
        <v>1269.924107</v>
      </c>
      <c r="F10" s="24"/>
      <c r="G10" s="25"/>
      <c r="H10" s="25"/>
      <c r="I10" s="24"/>
      <c r="J10" s="18"/>
      <c r="K10" s="24"/>
      <c r="L10" s="143">
        <f t="shared" si="0"/>
        <v>-0.04972428176366872</v>
      </c>
      <c r="M10" s="143">
        <f t="shared" si="0"/>
        <v>-0.07239138847257653</v>
      </c>
      <c r="N10" s="26"/>
      <c r="O10" s="21"/>
      <c r="P10" s="28"/>
      <c r="Q10" s="28"/>
    </row>
    <row r="11" spans="1:17" ht="15">
      <c r="A11" s="22" t="s">
        <v>20</v>
      </c>
      <c r="B11" s="23"/>
      <c r="C11" s="153">
        <v>0</v>
      </c>
      <c r="D11" s="153">
        <v>0</v>
      </c>
      <c r="E11" s="153">
        <v>0</v>
      </c>
      <c r="F11" s="24"/>
      <c r="G11" s="25"/>
      <c r="H11" s="25"/>
      <c r="I11" s="24"/>
      <c r="J11" s="18"/>
      <c r="K11" s="24"/>
      <c r="L11" s="143" t="e">
        <f t="shared" si="0"/>
        <v>#DIV/0!</v>
      </c>
      <c r="M11" s="143" t="e">
        <f t="shared" si="0"/>
        <v>#DIV/0!</v>
      </c>
      <c r="N11" s="21"/>
      <c r="O11" s="21"/>
      <c r="P11" s="28"/>
      <c r="Q11" s="28"/>
    </row>
    <row r="12" spans="1:17" ht="15">
      <c r="A12" s="22" t="s">
        <v>21</v>
      </c>
      <c r="B12" s="23"/>
      <c r="C12" s="153">
        <v>2.73</v>
      </c>
      <c r="D12" s="153">
        <v>2.986326</v>
      </c>
      <c r="E12" s="153">
        <v>17.517158</v>
      </c>
      <c r="F12" s="24"/>
      <c r="G12" s="25"/>
      <c r="H12" s="25"/>
      <c r="I12" s="24"/>
      <c r="J12" s="18"/>
      <c r="K12" s="24"/>
      <c r="L12" s="143">
        <f t="shared" si="0"/>
        <v>0.05894705488122742</v>
      </c>
      <c r="M12" s="143">
        <f t="shared" si="0"/>
        <v>4.678401677271593</v>
      </c>
      <c r="N12" s="21"/>
      <c r="O12" s="21"/>
      <c r="P12" s="28"/>
      <c r="Q12" s="28"/>
    </row>
    <row r="13" spans="1:17" ht="18">
      <c r="A13" s="19" t="s">
        <v>22</v>
      </c>
      <c r="B13" s="20"/>
      <c r="C13" s="156">
        <f>SUM(C14:C16)</f>
        <v>18.88</v>
      </c>
      <c r="D13" s="156">
        <f aca="true" t="shared" si="1" ref="D13:I13">SUM(D14:D16)</f>
        <v>0</v>
      </c>
      <c r="E13" s="156">
        <f t="shared" si="1"/>
        <v>15.202247</v>
      </c>
      <c r="F13" s="38">
        <f t="shared" si="1"/>
        <v>0</v>
      </c>
      <c r="G13" s="38">
        <f t="shared" si="1"/>
        <v>0</v>
      </c>
      <c r="H13" s="38">
        <f t="shared" si="1"/>
        <v>0</v>
      </c>
      <c r="I13" s="38">
        <f t="shared" si="1"/>
        <v>0</v>
      </c>
      <c r="J13" s="18"/>
      <c r="K13" s="21"/>
      <c r="L13" s="143">
        <f t="shared" si="0"/>
        <v>-1</v>
      </c>
      <c r="M13" s="143" t="e">
        <f t="shared" si="0"/>
        <v>#DIV/0!</v>
      </c>
      <c r="N13" s="21"/>
      <c r="O13" s="29"/>
      <c r="P13" s="29"/>
      <c r="Q13" s="29"/>
    </row>
    <row r="14" spans="1:17" ht="15">
      <c r="A14" s="22" t="s">
        <v>23</v>
      </c>
      <c r="B14" s="23"/>
      <c r="C14" s="153">
        <v>18.88</v>
      </c>
      <c r="D14" s="153">
        <v>0</v>
      </c>
      <c r="E14" s="153">
        <v>15.202247</v>
      </c>
      <c r="F14" s="24"/>
      <c r="G14" s="25"/>
      <c r="H14" s="25"/>
      <c r="I14" s="24"/>
      <c r="J14" s="18"/>
      <c r="K14" s="24"/>
      <c r="L14" s="143">
        <f t="shared" si="0"/>
        <v>-1</v>
      </c>
      <c r="M14" s="143" t="e">
        <f t="shared" si="0"/>
        <v>#DIV/0!</v>
      </c>
      <c r="N14" s="21"/>
      <c r="O14" s="21"/>
      <c r="P14" s="28"/>
      <c r="Q14" s="28"/>
    </row>
    <row r="15" spans="1:17" ht="15">
      <c r="A15" s="22" t="s">
        <v>20</v>
      </c>
      <c r="B15" s="23"/>
      <c r="C15" s="153">
        <v>0</v>
      </c>
      <c r="D15" s="153">
        <v>0</v>
      </c>
      <c r="E15" s="153">
        <v>0</v>
      </c>
      <c r="F15" s="24"/>
      <c r="G15" s="25"/>
      <c r="H15" s="25"/>
      <c r="I15" s="24"/>
      <c r="J15" s="18"/>
      <c r="K15" s="24"/>
      <c r="L15" s="143" t="e">
        <f t="shared" si="0"/>
        <v>#DIV/0!</v>
      </c>
      <c r="M15" s="143" t="e">
        <f t="shared" si="0"/>
        <v>#DIV/0!</v>
      </c>
      <c r="N15" s="21"/>
      <c r="O15" s="21"/>
      <c r="P15" s="28"/>
      <c r="Q15" s="28"/>
    </row>
    <row r="16" spans="1:17" ht="15.75" thickBot="1">
      <c r="A16" s="30" t="s">
        <v>24</v>
      </c>
      <c r="B16" s="31"/>
      <c r="C16" s="153">
        <v>0</v>
      </c>
      <c r="D16" s="153">
        <v>0</v>
      </c>
      <c r="E16" s="153">
        <v>0</v>
      </c>
      <c r="F16" s="33"/>
      <c r="G16" s="34"/>
      <c r="H16" s="34"/>
      <c r="I16" s="34"/>
      <c r="J16" s="32"/>
      <c r="K16" s="35"/>
      <c r="L16" s="143" t="e">
        <f t="shared" si="0"/>
        <v>#DIV/0!</v>
      </c>
      <c r="M16" s="143" t="e">
        <f t="shared" si="0"/>
        <v>#DIV/0!</v>
      </c>
      <c r="N16" s="35"/>
      <c r="O16" s="36"/>
      <c r="P16" s="37"/>
      <c r="Q16" s="37"/>
    </row>
    <row r="17" spans="1:17" ht="45.75" customHeight="1">
      <c r="A17" s="218" t="s">
        <v>677</v>
      </c>
      <c r="B17" s="219"/>
      <c r="C17" s="219"/>
      <c r="D17" s="219"/>
      <c r="E17" s="219"/>
      <c r="F17" s="219"/>
      <c r="G17" s="219"/>
      <c r="H17" s="219"/>
      <c r="I17" s="219"/>
      <c r="J17" s="219"/>
      <c r="K17" s="219"/>
      <c r="L17" s="219"/>
      <c r="M17" s="219"/>
      <c r="N17" s="219"/>
      <c r="O17" s="219"/>
      <c r="P17" s="219"/>
      <c r="Q17" s="219"/>
    </row>
  </sheetData>
  <sheetProtection/>
  <mergeCells count="12">
    <mergeCell ref="A17:Q17"/>
    <mergeCell ref="K3:Q4"/>
    <mergeCell ref="L5:Q5"/>
    <mergeCell ref="A2:N2"/>
    <mergeCell ref="A3:A6"/>
    <mergeCell ref="B3:B4"/>
    <mergeCell ref="C3:I3"/>
    <mergeCell ref="C4:I4"/>
    <mergeCell ref="J3:J4"/>
    <mergeCell ref="C5:C6"/>
    <mergeCell ref="D5:I5"/>
    <mergeCell ref="K5:K6"/>
  </mergeCells>
  <printOptions/>
  <pageMargins left="0.7" right="0.7" top="0.75" bottom="0.75" header="0.3" footer="0.3"/>
  <pageSetup orientation="landscape" paperSize="9" scale="76" r:id="rId1"/>
</worksheet>
</file>

<file path=xl/worksheets/sheet3.xml><?xml version="1.0" encoding="utf-8"?>
<worksheet xmlns="http://schemas.openxmlformats.org/spreadsheetml/2006/main" xmlns:r="http://schemas.openxmlformats.org/officeDocument/2006/relationships">
  <dimension ref="A1:R86"/>
  <sheetViews>
    <sheetView view="pageBreakPreview" zoomScale="115" zoomScaleSheetLayoutView="115" zoomScalePageLayoutView="0" workbookViewId="0" topLeftCell="A1">
      <selection activeCell="D13" sqref="D13"/>
    </sheetView>
  </sheetViews>
  <sheetFormatPr defaultColWidth="11.421875" defaultRowHeight="15"/>
  <cols>
    <col min="1" max="1" width="19.421875" style="10" customWidth="1"/>
    <col min="2" max="2" width="3.28125" style="10" customWidth="1"/>
    <col min="3" max="8" width="11.421875" style="10" customWidth="1"/>
    <col min="9" max="9" width="9.140625" style="10" customWidth="1"/>
    <col min="10" max="10" width="7.28125" style="10" customWidth="1"/>
    <col min="11" max="16" width="11.421875" style="10" customWidth="1"/>
    <col min="17" max="17" width="9.140625" style="10" customWidth="1"/>
    <col min="18" max="18" width="46.8515625" style="10" customWidth="1"/>
    <col min="19" max="16384" width="11.421875" style="10" customWidth="1"/>
  </cols>
  <sheetData>
    <row r="1" ht="15">
      <c r="A1" s="10" t="str">
        <f>Institución!B2</f>
        <v>Hospital General de México "Dr. Eduardo Liceaga"</v>
      </c>
    </row>
    <row r="2" ht="15.75" thickBot="1"/>
    <row r="3" spans="1:18" ht="15.75" thickBot="1">
      <c r="A3" s="236" t="s">
        <v>25</v>
      </c>
      <c r="B3" s="237"/>
      <c r="C3" s="237"/>
      <c r="D3" s="237"/>
      <c r="E3" s="237"/>
      <c r="F3" s="237"/>
      <c r="G3" s="237"/>
      <c r="H3" s="237"/>
      <c r="I3" s="237"/>
      <c r="J3" s="237"/>
      <c r="K3" s="237"/>
      <c r="L3" s="237"/>
      <c r="M3" s="237"/>
      <c r="N3" s="237"/>
      <c r="O3" s="237"/>
      <c r="P3" s="237"/>
      <c r="Q3" s="237"/>
      <c r="R3" s="238"/>
    </row>
    <row r="4" spans="1:18" s="41" customFormat="1" ht="8.25">
      <c r="A4" s="39" t="s">
        <v>26</v>
      </c>
      <c r="B4" s="243"/>
      <c r="C4" s="244" t="s">
        <v>28</v>
      </c>
      <c r="D4" s="244"/>
      <c r="E4" s="244"/>
      <c r="F4" s="244"/>
      <c r="G4" s="244"/>
      <c r="H4" s="244"/>
      <c r="I4" s="244"/>
      <c r="J4" s="246"/>
      <c r="K4" s="244" t="s">
        <v>644</v>
      </c>
      <c r="L4" s="244"/>
      <c r="M4" s="244"/>
      <c r="N4" s="244"/>
      <c r="O4" s="40"/>
      <c r="P4" s="40"/>
      <c r="Q4" s="40"/>
      <c r="R4" s="239" t="s">
        <v>645</v>
      </c>
    </row>
    <row r="5" spans="1:18" s="41" customFormat="1" ht="9" thickBot="1">
      <c r="A5" s="39" t="s">
        <v>27</v>
      </c>
      <c r="B5" s="241"/>
      <c r="C5" s="245" t="s">
        <v>3</v>
      </c>
      <c r="D5" s="245"/>
      <c r="E5" s="245"/>
      <c r="F5" s="245"/>
      <c r="G5" s="245"/>
      <c r="H5" s="245"/>
      <c r="I5" s="245"/>
      <c r="J5" s="229"/>
      <c r="K5" s="245"/>
      <c r="L5" s="245"/>
      <c r="M5" s="245"/>
      <c r="N5" s="245"/>
      <c r="O5" s="42"/>
      <c r="P5" s="42"/>
      <c r="Q5" s="42"/>
      <c r="R5" s="240"/>
    </row>
    <row r="6" spans="1:18" s="41" customFormat="1" ht="10.5" customHeight="1" thickBot="1">
      <c r="A6" s="43"/>
      <c r="B6" s="44"/>
      <c r="C6" s="230" t="s">
        <v>5</v>
      </c>
      <c r="D6" s="232" t="s">
        <v>6</v>
      </c>
      <c r="E6" s="232"/>
      <c r="F6" s="232"/>
      <c r="G6" s="232"/>
      <c r="H6" s="232"/>
      <c r="I6" s="232"/>
      <c r="J6" s="12"/>
      <c r="K6" s="230" t="s">
        <v>7</v>
      </c>
      <c r="L6" s="232" t="s">
        <v>8</v>
      </c>
      <c r="M6" s="232"/>
      <c r="N6" s="232"/>
      <c r="O6" s="232"/>
      <c r="P6" s="232"/>
      <c r="Q6" s="232"/>
      <c r="R6" s="240"/>
    </row>
    <row r="7" spans="1:18" s="41" customFormat="1" ht="8.25">
      <c r="A7" s="43"/>
      <c r="B7" s="241"/>
      <c r="C7" s="231"/>
      <c r="D7" s="13" t="s">
        <v>29</v>
      </c>
      <c r="E7" s="13" t="s">
        <v>31</v>
      </c>
      <c r="F7" s="13" t="s">
        <v>33</v>
      </c>
      <c r="G7" s="13" t="s">
        <v>34</v>
      </c>
      <c r="H7" s="13" t="s">
        <v>35</v>
      </c>
      <c r="I7" s="13" t="s">
        <v>36</v>
      </c>
      <c r="J7" s="242"/>
      <c r="K7" s="231"/>
      <c r="L7" s="13" t="s">
        <v>37</v>
      </c>
      <c r="M7" s="13" t="s">
        <v>31</v>
      </c>
      <c r="N7" s="13" t="s">
        <v>33</v>
      </c>
      <c r="O7" s="13" t="s">
        <v>34</v>
      </c>
      <c r="P7" s="13" t="s">
        <v>35</v>
      </c>
      <c r="Q7" s="13" t="s">
        <v>36</v>
      </c>
      <c r="R7" s="240"/>
    </row>
    <row r="8" spans="1:18" s="41" customFormat="1" ht="8.25">
      <c r="A8" s="43"/>
      <c r="B8" s="241"/>
      <c r="C8" s="231"/>
      <c r="D8" s="13" t="s">
        <v>30</v>
      </c>
      <c r="E8" s="13" t="s">
        <v>32</v>
      </c>
      <c r="F8" s="13" t="s">
        <v>32</v>
      </c>
      <c r="G8" s="13" t="s">
        <v>32</v>
      </c>
      <c r="H8" s="13" t="s">
        <v>32</v>
      </c>
      <c r="I8" s="13" t="s">
        <v>32</v>
      </c>
      <c r="J8" s="242"/>
      <c r="K8" s="231"/>
      <c r="L8" s="13" t="s">
        <v>38</v>
      </c>
      <c r="M8" s="13" t="s">
        <v>32</v>
      </c>
      <c r="N8" s="13" t="s">
        <v>32</v>
      </c>
      <c r="O8" s="13" t="s">
        <v>32</v>
      </c>
      <c r="P8" s="13" t="s">
        <v>32</v>
      </c>
      <c r="Q8" s="13" t="s">
        <v>32</v>
      </c>
      <c r="R8" s="240"/>
    </row>
    <row r="9" spans="1:18" ht="15">
      <c r="A9" s="45"/>
      <c r="B9" s="46"/>
      <c r="C9" s="47"/>
      <c r="D9" s="48"/>
      <c r="E9" s="49"/>
      <c r="F9" s="49"/>
      <c r="G9" s="50"/>
      <c r="H9" s="50"/>
      <c r="I9" s="47"/>
      <c r="J9" s="50"/>
      <c r="K9" s="48"/>
      <c r="L9" s="48"/>
      <c r="M9" s="48"/>
      <c r="N9" s="48"/>
      <c r="O9" s="50"/>
      <c r="P9" s="50"/>
      <c r="Q9" s="47"/>
      <c r="R9" s="51"/>
    </row>
    <row r="10" spans="1:18" ht="15">
      <c r="A10" s="52" t="s">
        <v>16</v>
      </c>
      <c r="B10" s="53"/>
      <c r="C10" s="64">
        <f>SUM(C11:C70)</f>
        <v>155.84000000000003</v>
      </c>
      <c r="D10" s="64">
        <f>SUM(D11:D70)</f>
        <v>145.96</v>
      </c>
      <c r="E10" s="64">
        <f>SUM(E11:E70)</f>
        <v>120.34</v>
      </c>
      <c r="F10" s="64">
        <f>SUM(F11:F70)</f>
        <v>0</v>
      </c>
      <c r="G10" s="64">
        <f>SUM(G11:G70)</f>
        <v>0</v>
      </c>
      <c r="H10" s="64">
        <f>SUM(H11:H70)</f>
        <v>0</v>
      </c>
      <c r="I10" s="64">
        <f>SUM(I11:I70)</f>
        <v>0</v>
      </c>
      <c r="J10" s="54"/>
      <c r="K10" s="65"/>
      <c r="L10" s="66">
        <f>((D10)/(C10*1.033))-1</f>
        <v>-0.09331883571106281</v>
      </c>
      <c r="M10" s="66">
        <f>((E10)/(D10*1.033))-1</f>
        <v>-0.20186596494895626</v>
      </c>
      <c r="N10" s="65"/>
      <c r="O10" s="65"/>
      <c r="P10" s="65"/>
      <c r="Q10" s="65"/>
      <c r="R10" s="55"/>
    </row>
    <row r="11" spans="1:18" ht="21" customHeight="1">
      <c r="A11" s="56" t="s">
        <v>39</v>
      </c>
      <c r="B11" s="57"/>
      <c r="C11" s="58">
        <v>0</v>
      </c>
      <c r="D11" s="58">
        <v>0</v>
      </c>
      <c r="E11" s="165">
        <v>0</v>
      </c>
      <c r="F11" s="24"/>
      <c r="G11" s="24"/>
      <c r="H11" s="24"/>
      <c r="I11" s="24"/>
      <c r="J11" s="59" t="s">
        <v>717</v>
      </c>
      <c r="K11" s="65"/>
      <c r="L11" s="66" t="e">
        <f aca="true" t="shared" si="0" ref="L11:M70">((D11)/(C11*1.033))-1</f>
        <v>#DIV/0!</v>
      </c>
      <c r="M11" s="66" t="e">
        <f t="shared" si="0"/>
        <v>#DIV/0!</v>
      </c>
      <c r="N11" s="65"/>
      <c r="O11" s="65"/>
      <c r="P11" s="65"/>
      <c r="Q11" s="65"/>
      <c r="R11" s="60"/>
    </row>
    <row r="12" spans="1:18" ht="28.5" customHeight="1">
      <c r="A12" s="56" t="s">
        <v>40</v>
      </c>
      <c r="B12" s="57"/>
      <c r="C12" s="58">
        <v>0</v>
      </c>
      <c r="D12" s="58">
        <v>0</v>
      </c>
      <c r="E12" s="165">
        <v>0</v>
      </c>
      <c r="F12" s="24"/>
      <c r="G12" s="24"/>
      <c r="H12" s="24"/>
      <c r="I12" s="24"/>
      <c r="J12" s="59" t="s">
        <v>718</v>
      </c>
      <c r="K12" s="65"/>
      <c r="L12" s="66" t="e">
        <f t="shared" si="0"/>
        <v>#DIV/0!</v>
      </c>
      <c r="M12" s="66" t="e">
        <f t="shared" si="0"/>
        <v>#DIV/0!</v>
      </c>
      <c r="N12" s="65"/>
      <c r="O12" s="65"/>
      <c r="P12" s="65"/>
      <c r="Q12" s="65"/>
      <c r="R12" s="60"/>
    </row>
    <row r="13" spans="1:18" ht="48.75" customHeight="1">
      <c r="A13" s="56" t="s">
        <v>41</v>
      </c>
      <c r="B13" s="57"/>
      <c r="C13" s="58">
        <v>7.07</v>
      </c>
      <c r="D13" s="58">
        <v>9.19</v>
      </c>
      <c r="E13" s="165">
        <v>7.07</v>
      </c>
      <c r="F13" s="24"/>
      <c r="G13" s="24"/>
      <c r="H13" s="24"/>
      <c r="I13" s="24"/>
      <c r="J13" s="59" t="s">
        <v>719</v>
      </c>
      <c r="K13" s="65"/>
      <c r="L13" s="66">
        <f t="shared" si="0"/>
        <v>0.25833355013000947</v>
      </c>
      <c r="M13" s="66">
        <f t="shared" si="0"/>
        <v>-0.25526188552521933</v>
      </c>
      <c r="N13" s="65"/>
      <c r="O13" s="65"/>
      <c r="P13" s="65"/>
      <c r="Q13" s="65"/>
      <c r="R13" s="164" t="s">
        <v>714</v>
      </c>
    </row>
    <row r="14" spans="1:18" ht="18.75" customHeight="1">
      <c r="A14" s="56" t="s">
        <v>42</v>
      </c>
      <c r="B14" s="57"/>
      <c r="C14" s="58">
        <v>0</v>
      </c>
      <c r="D14" s="58">
        <v>0</v>
      </c>
      <c r="E14" s="165">
        <v>0</v>
      </c>
      <c r="F14" s="24"/>
      <c r="G14" s="24"/>
      <c r="H14" s="24"/>
      <c r="I14" s="24"/>
      <c r="J14" s="59" t="s">
        <v>720</v>
      </c>
      <c r="K14" s="65"/>
      <c r="L14" s="66" t="e">
        <f t="shared" si="0"/>
        <v>#DIV/0!</v>
      </c>
      <c r="M14" s="66" t="e">
        <f t="shared" si="0"/>
        <v>#DIV/0!</v>
      </c>
      <c r="N14" s="65"/>
      <c r="O14" s="65"/>
      <c r="P14" s="65"/>
      <c r="Q14" s="65"/>
      <c r="R14" s="60"/>
    </row>
    <row r="15" spans="1:18" ht="22.5" customHeight="1">
      <c r="A15" s="56" t="s">
        <v>43</v>
      </c>
      <c r="B15" s="57"/>
      <c r="C15" s="58">
        <v>0</v>
      </c>
      <c r="D15" s="58">
        <v>0</v>
      </c>
      <c r="E15" s="165">
        <v>0</v>
      </c>
      <c r="F15" s="24"/>
      <c r="G15" s="24"/>
      <c r="H15" s="24"/>
      <c r="I15" s="24"/>
      <c r="J15" s="59" t="s">
        <v>721</v>
      </c>
      <c r="K15" s="65"/>
      <c r="L15" s="66" t="e">
        <f t="shared" si="0"/>
        <v>#DIV/0!</v>
      </c>
      <c r="M15" s="66" t="e">
        <f t="shared" si="0"/>
        <v>#DIV/0!</v>
      </c>
      <c r="N15" s="65"/>
      <c r="O15" s="65"/>
      <c r="P15" s="65"/>
      <c r="Q15" s="65"/>
      <c r="R15" s="60"/>
    </row>
    <row r="16" spans="1:18" ht="51" customHeight="1">
      <c r="A16" s="56" t="s">
        <v>44</v>
      </c>
      <c r="B16" s="57"/>
      <c r="C16" s="58">
        <v>0</v>
      </c>
      <c r="D16" s="58">
        <v>0</v>
      </c>
      <c r="E16" s="165">
        <v>0</v>
      </c>
      <c r="F16" s="24"/>
      <c r="G16" s="24"/>
      <c r="H16" s="24"/>
      <c r="I16" s="24"/>
      <c r="J16" s="59" t="s">
        <v>722</v>
      </c>
      <c r="K16" s="65"/>
      <c r="L16" s="66" t="e">
        <f t="shared" si="0"/>
        <v>#DIV/0!</v>
      </c>
      <c r="M16" s="66" t="e">
        <f t="shared" si="0"/>
        <v>#DIV/0!</v>
      </c>
      <c r="N16" s="65"/>
      <c r="O16" s="65"/>
      <c r="P16" s="65"/>
      <c r="Q16" s="65"/>
      <c r="R16" s="60"/>
    </row>
    <row r="17" spans="1:18" ht="46.5" customHeight="1">
      <c r="A17" s="56" t="s">
        <v>45</v>
      </c>
      <c r="B17" s="61"/>
      <c r="C17" s="58">
        <v>0.01</v>
      </c>
      <c r="D17" s="144">
        <v>0</v>
      </c>
      <c r="E17" s="166">
        <v>0</v>
      </c>
      <c r="F17" s="24"/>
      <c r="G17" s="24"/>
      <c r="H17" s="24"/>
      <c r="I17" s="24"/>
      <c r="J17" s="62" t="s">
        <v>723</v>
      </c>
      <c r="K17" s="65"/>
      <c r="L17" s="66">
        <f t="shared" si="0"/>
        <v>-1</v>
      </c>
      <c r="M17" s="66" t="e">
        <f t="shared" si="0"/>
        <v>#DIV/0!</v>
      </c>
      <c r="N17" s="65"/>
      <c r="O17" s="65"/>
      <c r="P17" s="65"/>
      <c r="Q17" s="65"/>
      <c r="R17" s="164" t="s">
        <v>713</v>
      </c>
    </row>
    <row r="18" spans="1:18" ht="45.75" customHeight="1">
      <c r="A18" s="56" t="s">
        <v>46</v>
      </c>
      <c r="B18" s="61"/>
      <c r="C18" s="58">
        <v>0</v>
      </c>
      <c r="D18" s="144">
        <v>0</v>
      </c>
      <c r="E18" s="166">
        <v>0</v>
      </c>
      <c r="F18" s="24"/>
      <c r="G18" s="24"/>
      <c r="H18" s="24"/>
      <c r="I18" s="24"/>
      <c r="J18" s="62" t="s">
        <v>724</v>
      </c>
      <c r="K18" s="65"/>
      <c r="L18" s="66" t="e">
        <f t="shared" si="0"/>
        <v>#DIV/0!</v>
      </c>
      <c r="M18" s="66" t="e">
        <f t="shared" si="0"/>
        <v>#DIV/0!</v>
      </c>
      <c r="N18" s="65"/>
      <c r="O18" s="65"/>
      <c r="P18" s="65"/>
      <c r="Q18" s="65"/>
      <c r="R18" s="60"/>
    </row>
    <row r="19" spans="1:18" ht="27" customHeight="1">
      <c r="A19" s="56" t="s">
        <v>47</v>
      </c>
      <c r="B19" s="61"/>
      <c r="C19" s="58">
        <v>1.03</v>
      </c>
      <c r="D19" s="144">
        <v>0</v>
      </c>
      <c r="E19" s="166">
        <v>0.94</v>
      </c>
      <c r="F19" s="24"/>
      <c r="G19" s="24"/>
      <c r="H19" s="24"/>
      <c r="I19" s="24"/>
      <c r="J19" s="62" t="s">
        <v>725</v>
      </c>
      <c r="K19" s="65"/>
      <c r="L19" s="66">
        <f t="shared" si="0"/>
        <v>-1</v>
      </c>
      <c r="M19" s="66" t="e">
        <f t="shared" si="0"/>
        <v>#DIV/0!</v>
      </c>
      <c r="N19" s="65"/>
      <c r="O19" s="65"/>
      <c r="P19" s="65"/>
      <c r="Q19" s="65"/>
      <c r="R19" s="164" t="s">
        <v>713</v>
      </c>
    </row>
    <row r="20" spans="1:18" ht="15.75" customHeight="1">
      <c r="A20" s="56" t="s">
        <v>48</v>
      </c>
      <c r="B20" s="61"/>
      <c r="C20" s="58">
        <v>0</v>
      </c>
      <c r="D20" s="144">
        <v>0</v>
      </c>
      <c r="E20" s="166">
        <v>0</v>
      </c>
      <c r="F20" s="24"/>
      <c r="G20" s="24"/>
      <c r="H20" s="24"/>
      <c r="I20" s="24"/>
      <c r="J20" s="62" t="s">
        <v>726</v>
      </c>
      <c r="K20" s="65"/>
      <c r="L20" s="66" t="e">
        <f t="shared" si="0"/>
        <v>#DIV/0!</v>
      </c>
      <c r="M20" s="66" t="e">
        <f t="shared" si="0"/>
        <v>#DIV/0!</v>
      </c>
      <c r="N20" s="65"/>
      <c r="O20" s="65"/>
      <c r="P20" s="65"/>
      <c r="Q20" s="65"/>
      <c r="R20" s="60"/>
    </row>
    <row r="21" spans="1:18" ht="137.25" customHeight="1">
      <c r="A21" s="56" t="s">
        <v>49</v>
      </c>
      <c r="B21" s="61"/>
      <c r="C21" s="58">
        <v>10.27</v>
      </c>
      <c r="D21" s="144">
        <v>7.34</v>
      </c>
      <c r="E21" s="166">
        <v>6.65</v>
      </c>
      <c r="F21" s="24"/>
      <c r="G21" s="24"/>
      <c r="H21" s="24"/>
      <c r="I21" s="24"/>
      <c r="J21" s="62" t="s">
        <v>727</v>
      </c>
      <c r="K21" s="65"/>
      <c r="L21" s="66">
        <f t="shared" si="0"/>
        <v>-0.3081287333005934</v>
      </c>
      <c r="M21" s="66">
        <f t="shared" si="0"/>
        <v>-0.12294816030133648</v>
      </c>
      <c r="N21" s="65"/>
      <c r="O21" s="65"/>
      <c r="P21" s="65"/>
      <c r="Q21" s="65"/>
      <c r="R21" s="159" t="s">
        <v>698</v>
      </c>
    </row>
    <row r="22" spans="1:18" ht="25.5" customHeight="1">
      <c r="A22" s="56" t="s">
        <v>50</v>
      </c>
      <c r="B22" s="61"/>
      <c r="C22" s="58">
        <v>0.06</v>
      </c>
      <c r="D22" s="144">
        <v>0.1</v>
      </c>
      <c r="E22" s="166">
        <v>0</v>
      </c>
      <c r="F22" s="24"/>
      <c r="G22" s="24"/>
      <c r="H22" s="24"/>
      <c r="I22" s="24"/>
      <c r="J22" s="62" t="s">
        <v>728</v>
      </c>
      <c r="K22" s="65"/>
      <c r="L22" s="66">
        <f t="shared" si="0"/>
        <v>0.613423685059697</v>
      </c>
      <c r="M22" s="66">
        <f t="shared" si="0"/>
        <v>-1</v>
      </c>
      <c r="N22" s="65"/>
      <c r="O22" s="65"/>
      <c r="P22" s="65"/>
      <c r="Q22" s="65"/>
      <c r="R22" s="163" t="s">
        <v>701</v>
      </c>
    </row>
    <row r="23" spans="1:18" ht="42" customHeight="1">
      <c r="A23" s="56" t="s">
        <v>51</v>
      </c>
      <c r="B23" s="61"/>
      <c r="C23" s="58">
        <v>8.790000000000001</v>
      </c>
      <c r="D23" s="144">
        <v>10.25</v>
      </c>
      <c r="E23" s="166">
        <v>6.2</v>
      </c>
      <c r="F23" s="24"/>
      <c r="G23" s="24"/>
      <c r="H23" s="24"/>
      <c r="I23" s="24"/>
      <c r="J23" s="62" t="s">
        <v>729</v>
      </c>
      <c r="K23" s="65"/>
      <c r="L23" s="66">
        <f t="shared" si="0"/>
        <v>0.12884592299398556</v>
      </c>
      <c r="M23" s="66">
        <f t="shared" si="0"/>
        <v>-0.4144452577149198</v>
      </c>
      <c r="N23" s="65"/>
      <c r="O23" s="65"/>
      <c r="P23" s="65"/>
      <c r="Q23" s="65"/>
      <c r="R23" s="163" t="s">
        <v>701</v>
      </c>
    </row>
    <row r="24" spans="1:18" ht="24" customHeight="1">
      <c r="A24" s="56" t="s">
        <v>52</v>
      </c>
      <c r="B24" s="61"/>
      <c r="C24" s="58">
        <v>0.09</v>
      </c>
      <c r="D24" s="144">
        <v>0</v>
      </c>
      <c r="E24" s="166">
        <v>0</v>
      </c>
      <c r="F24" s="24"/>
      <c r="G24" s="24"/>
      <c r="H24" s="24"/>
      <c r="I24" s="24"/>
      <c r="J24" s="62" t="s">
        <v>730</v>
      </c>
      <c r="K24" s="65"/>
      <c r="L24" s="66">
        <f t="shared" si="0"/>
        <v>-1</v>
      </c>
      <c r="M24" s="66" t="e">
        <f t="shared" si="0"/>
        <v>#DIV/0!</v>
      </c>
      <c r="N24" s="65"/>
      <c r="O24" s="65"/>
      <c r="P24" s="65"/>
      <c r="Q24" s="65"/>
      <c r="R24" s="163" t="s">
        <v>702</v>
      </c>
    </row>
    <row r="25" spans="1:18" ht="133.5" customHeight="1">
      <c r="A25" s="56" t="s">
        <v>53</v>
      </c>
      <c r="B25" s="61"/>
      <c r="C25" s="58">
        <v>87.01</v>
      </c>
      <c r="D25" s="144">
        <v>79.06</v>
      </c>
      <c r="E25" s="166">
        <v>65.36</v>
      </c>
      <c r="F25" s="24"/>
      <c r="G25" s="24"/>
      <c r="H25" s="24"/>
      <c r="I25" s="24"/>
      <c r="J25" s="62" t="s">
        <v>731</v>
      </c>
      <c r="K25" s="65"/>
      <c r="L25" s="66">
        <f t="shared" si="0"/>
        <v>-0.12039574848302748</v>
      </c>
      <c r="M25" s="66">
        <f t="shared" si="0"/>
        <v>-0.19969613921956653</v>
      </c>
      <c r="N25" s="65"/>
      <c r="O25" s="65"/>
      <c r="P25" s="65"/>
      <c r="Q25" s="65"/>
      <c r="R25" s="162" t="s">
        <v>700</v>
      </c>
    </row>
    <row r="26" spans="1:18" ht="36" customHeight="1">
      <c r="A26" s="56" t="s">
        <v>54</v>
      </c>
      <c r="B26" s="61"/>
      <c r="C26" s="58">
        <v>0</v>
      </c>
      <c r="D26" s="144">
        <v>0</v>
      </c>
      <c r="E26" s="166">
        <v>0</v>
      </c>
      <c r="F26" s="24"/>
      <c r="G26" s="24"/>
      <c r="H26" s="24"/>
      <c r="I26" s="24"/>
      <c r="J26" s="62" t="s">
        <v>732</v>
      </c>
      <c r="K26" s="65"/>
      <c r="L26" s="66" t="e">
        <f t="shared" si="0"/>
        <v>#DIV/0!</v>
      </c>
      <c r="M26" s="66" t="e">
        <f t="shared" si="0"/>
        <v>#DIV/0!</v>
      </c>
      <c r="N26" s="65"/>
      <c r="O26" s="65"/>
      <c r="P26" s="65"/>
      <c r="Q26" s="65"/>
      <c r="R26" s="161" t="s">
        <v>699</v>
      </c>
    </row>
    <row r="27" spans="1:18" ht="33.75" customHeight="1">
      <c r="A27" s="56" t="s">
        <v>55</v>
      </c>
      <c r="B27" s="61"/>
      <c r="C27" s="58">
        <v>0</v>
      </c>
      <c r="D27" s="144">
        <v>0.2</v>
      </c>
      <c r="E27" s="166">
        <v>0.1</v>
      </c>
      <c r="F27" s="24"/>
      <c r="G27" s="24"/>
      <c r="H27" s="24"/>
      <c r="I27" s="24"/>
      <c r="J27" s="62" t="s">
        <v>733</v>
      </c>
      <c r="K27" s="65"/>
      <c r="L27" s="66" t="e">
        <f t="shared" si="0"/>
        <v>#DIV/0!</v>
      </c>
      <c r="M27" s="66">
        <f t="shared" si="0"/>
        <v>-0.5159728944820909</v>
      </c>
      <c r="N27" s="65"/>
      <c r="O27" s="65"/>
      <c r="P27" s="65"/>
      <c r="Q27" s="65"/>
      <c r="R27" s="60"/>
    </row>
    <row r="28" spans="1:18" ht="33" customHeight="1">
      <c r="A28" s="56" t="s">
        <v>56</v>
      </c>
      <c r="B28" s="61"/>
      <c r="C28" s="58">
        <v>0</v>
      </c>
      <c r="D28" s="144">
        <v>0</v>
      </c>
      <c r="E28" s="166">
        <v>0</v>
      </c>
      <c r="F28" s="24"/>
      <c r="G28" s="24"/>
      <c r="H28" s="24"/>
      <c r="I28" s="24"/>
      <c r="J28" s="62" t="s">
        <v>734</v>
      </c>
      <c r="K28" s="65"/>
      <c r="L28" s="66" t="e">
        <f t="shared" si="0"/>
        <v>#DIV/0!</v>
      </c>
      <c r="M28" s="66" t="e">
        <f t="shared" si="0"/>
        <v>#DIV/0!</v>
      </c>
      <c r="N28" s="65"/>
      <c r="O28" s="65"/>
      <c r="P28" s="65"/>
      <c r="Q28" s="65"/>
      <c r="R28" s="60"/>
    </row>
    <row r="29" spans="1:18" ht="61.5" customHeight="1">
      <c r="A29" s="56" t="s">
        <v>57</v>
      </c>
      <c r="B29" s="61"/>
      <c r="C29" s="58">
        <v>0</v>
      </c>
      <c r="D29" s="144">
        <v>0</v>
      </c>
      <c r="E29" s="166">
        <v>0</v>
      </c>
      <c r="F29" s="24"/>
      <c r="G29" s="24"/>
      <c r="H29" s="24"/>
      <c r="I29" s="24"/>
      <c r="J29" s="62" t="s">
        <v>735</v>
      </c>
      <c r="K29" s="65"/>
      <c r="L29" s="66" t="e">
        <f t="shared" si="0"/>
        <v>#DIV/0!</v>
      </c>
      <c r="M29" s="66" t="e">
        <f t="shared" si="0"/>
        <v>#DIV/0!</v>
      </c>
      <c r="N29" s="65"/>
      <c r="O29" s="65"/>
      <c r="P29" s="65"/>
      <c r="Q29" s="65"/>
      <c r="R29" s="60"/>
    </row>
    <row r="30" spans="1:18" ht="84">
      <c r="A30" s="56" t="s">
        <v>58</v>
      </c>
      <c r="B30" s="61"/>
      <c r="C30" s="58">
        <v>0.22</v>
      </c>
      <c r="D30" s="144">
        <v>0.12</v>
      </c>
      <c r="E30" s="166">
        <v>0.1</v>
      </c>
      <c r="F30" s="24"/>
      <c r="G30" s="24"/>
      <c r="H30" s="24"/>
      <c r="I30" s="24"/>
      <c r="J30" s="62" t="s">
        <v>736</v>
      </c>
      <c r="K30" s="65"/>
      <c r="L30" s="66">
        <f t="shared" si="0"/>
        <v>-0.47197043034409925</v>
      </c>
      <c r="M30" s="66">
        <f t="shared" si="0"/>
        <v>-0.1932881574701515</v>
      </c>
      <c r="N30" s="65"/>
      <c r="O30" s="65"/>
      <c r="P30" s="65"/>
      <c r="Q30" s="65"/>
      <c r="R30" s="160" t="s">
        <v>703</v>
      </c>
    </row>
    <row r="31" spans="1:18" ht="48.75" customHeight="1">
      <c r="A31" s="56" t="s">
        <v>59</v>
      </c>
      <c r="B31" s="61"/>
      <c r="C31" s="58">
        <v>0</v>
      </c>
      <c r="D31" s="144">
        <v>0</v>
      </c>
      <c r="E31" s="166">
        <v>0</v>
      </c>
      <c r="F31" s="24"/>
      <c r="G31" s="24"/>
      <c r="H31" s="24"/>
      <c r="I31" s="24"/>
      <c r="J31" s="62" t="s">
        <v>737</v>
      </c>
      <c r="K31" s="65"/>
      <c r="L31" s="66" t="e">
        <f t="shared" si="0"/>
        <v>#DIV/0!</v>
      </c>
      <c r="M31" s="66" t="e">
        <f t="shared" si="0"/>
        <v>#DIV/0!</v>
      </c>
      <c r="N31" s="65"/>
      <c r="O31" s="65"/>
      <c r="P31" s="65"/>
      <c r="Q31" s="65"/>
      <c r="R31" s="60"/>
    </row>
    <row r="32" spans="1:18" ht="43.5" customHeight="1">
      <c r="A32" s="56" t="s">
        <v>60</v>
      </c>
      <c r="B32" s="61"/>
      <c r="C32" s="58">
        <v>18.68</v>
      </c>
      <c r="D32" s="144">
        <v>22.64</v>
      </c>
      <c r="E32" s="166">
        <v>19.19</v>
      </c>
      <c r="F32" s="24"/>
      <c r="G32" s="24"/>
      <c r="H32" s="24"/>
      <c r="I32" s="24"/>
      <c r="J32" s="62" t="s">
        <v>738</v>
      </c>
      <c r="K32" s="65"/>
      <c r="L32" s="66">
        <f t="shared" si="0"/>
        <v>0.1732734120905206</v>
      </c>
      <c r="M32" s="66">
        <f t="shared" si="0"/>
        <v>-0.17946288384375664</v>
      </c>
      <c r="N32" s="65"/>
      <c r="O32" s="65"/>
      <c r="P32" s="65"/>
      <c r="Q32" s="65"/>
      <c r="R32" s="160" t="s">
        <v>695</v>
      </c>
    </row>
    <row r="33" spans="1:18" ht="51" customHeight="1">
      <c r="A33" s="56" t="s">
        <v>61</v>
      </c>
      <c r="B33" s="61"/>
      <c r="C33" s="58">
        <v>2.69</v>
      </c>
      <c r="D33" s="144">
        <v>2.47</v>
      </c>
      <c r="E33" s="166">
        <v>2.62</v>
      </c>
      <c r="F33" s="24"/>
      <c r="G33" s="24"/>
      <c r="H33" s="24"/>
      <c r="I33" s="24"/>
      <c r="J33" s="62" t="s">
        <v>739</v>
      </c>
      <c r="K33" s="65"/>
      <c r="L33" s="66">
        <f t="shared" si="0"/>
        <v>-0.11111750882584726</v>
      </c>
      <c r="M33" s="66">
        <f t="shared" si="0"/>
        <v>0.02684292830519963</v>
      </c>
      <c r="N33" s="65"/>
      <c r="O33" s="65"/>
      <c r="P33" s="65"/>
      <c r="Q33" s="65"/>
      <c r="R33" s="160" t="s">
        <v>704</v>
      </c>
    </row>
    <row r="34" spans="1:18" ht="84">
      <c r="A34" s="56" t="s">
        <v>62</v>
      </c>
      <c r="B34" s="61"/>
      <c r="C34" s="58">
        <v>0.03</v>
      </c>
      <c r="D34" s="144">
        <v>0</v>
      </c>
      <c r="E34" s="166">
        <v>0</v>
      </c>
      <c r="F34" s="24"/>
      <c r="G34" s="24"/>
      <c r="H34" s="24"/>
      <c r="I34" s="24"/>
      <c r="J34" s="62" t="s">
        <v>740</v>
      </c>
      <c r="K34" s="65"/>
      <c r="L34" s="66">
        <f t="shared" si="0"/>
        <v>-1</v>
      </c>
      <c r="M34" s="66" t="e">
        <f t="shared" si="0"/>
        <v>#DIV/0!</v>
      </c>
      <c r="N34" s="65"/>
      <c r="O34" s="65"/>
      <c r="P34" s="65"/>
      <c r="Q34" s="65"/>
      <c r="R34" s="160" t="s">
        <v>696</v>
      </c>
    </row>
    <row r="35" spans="1:18" ht="24.75" customHeight="1">
      <c r="A35" s="56" t="s">
        <v>63</v>
      </c>
      <c r="B35" s="61"/>
      <c r="C35" s="58">
        <v>0.05</v>
      </c>
      <c r="D35" s="144">
        <v>0</v>
      </c>
      <c r="E35" s="166">
        <v>0</v>
      </c>
      <c r="F35" s="24"/>
      <c r="G35" s="24"/>
      <c r="H35" s="24"/>
      <c r="I35" s="24"/>
      <c r="J35" s="62" t="s">
        <v>741</v>
      </c>
      <c r="K35" s="65"/>
      <c r="L35" s="66">
        <f t="shared" si="0"/>
        <v>-1</v>
      </c>
      <c r="M35" s="66" t="e">
        <f t="shared" si="0"/>
        <v>#DIV/0!</v>
      </c>
      <c r="N35" s="65"/>
      <c r="O35" s="65"/>
      <c r="P35" s="65"/>
      <c r="Q35" s="65"/>
      <c r="R35" s="164" t="s">
        <v>705</v>
      </c>
    </row>
    <row r="36" spans="1:18" ht="60">
      <c r="A36" s="56" t="s">
        <v>64</v>
      </c>
      <c r="B36" s="61"/>
      <c r="C36" s="58">
        <v>0.06</v>
      </c>
      <c r="D36" s="144">
        <v>0.02</v>
      </c>
      <c r="E36" s="166">
        <v>0.01</v>
      </c>
      <c r="F36" s="24"/>
      <c r="G36" s="24"/>
      <c r="H36" s="24"/>
      <c r="I36" s="24"/>
      <c r="J36" s="62" t="s">
        <v>742</v>
      </c>
      <c r="K36" s="65"/>
      <c r="L36" s="66">
        <f t="shared" si="0"/>
        <v>-0.6773152629880606</v>
      </c>
      <c r="M36" s="66">
        <f t="shared" si="0"/>
        <v>-0.5159728944820909</v>
      </c>
      <c r="N36" s="65"/>
      <c r="O36" s="65"/>
      <c r="P36" s="65"/>
      <c r="Q36" s="65"/>
      <c r="R36" s="160" t="s">
        <v>706</v>
      </c>
    </row>
    <row r="37" spans="1:18" ht="15.75" customHeight="1">
      <c r="A37" s="56" t="s">
        <v>65</v>
      </c>
      <c r="B37" s="61"/>
      <c r="C37" s="58">
        <v>0</v>
      </c>
      <c r="D37" s="144">
        <v>0</v>
      </c>
      <c r="E37" s="166">
        <v>0</v>
      </c>
      <c r="F37" s="24"/>
      <c r="G37" s="24"/>
      <c r="H37" s="24"/>
      <c r="I37" s="24"/>
      <c r="J37" s="62" t="s">
        <v>743</v>
      </c>
      <c r="K37" s="65"/>
      <c r="L37" s="66" t="e">
        <f t="shared" si="0"/>
        <v>#DIV/0!</v>
      </c>
      <c r="M37" s="66" t="e">
        <f t="shared" si="0"/>
        <v>#DIV/0!</v>
      </c>
      <c r="N37" s="65"/>
      <c r="O37" s="65"/>
      <c r="P37" s="65"/>
      <c r="Q37" s="65"/>
      <c r="R37" s="60"/>
    </row>
    <row r="38" spans="1:18" ht="22.5" customHeight="1">
      <c r="A38" s="56" t="s">
        <v>66</v>
      </c>
      <c r="B38" s="61"/>
      <c r="C38" s="58">
        <v>0</v>
      </c>
      <c r="D38" s="144">
        <v>0</v>
      </c>
      <c r="E38" s="166">
        <v>0</v>
      </c>
      <c r="F38" s="24"/>
      <c r="G38" s="24"/>
      <c r="H38" s="24"/>
      <c r="I38" s="24"/>
      <c r="J38" s="62" t="s">
        <v>744</v>
      </c>
      <c r="K38" s="65"/>
      <c r="L38" s="66" t="e">
        <f t="shared" si="0"/>
        <v>#DIV/0!</v>
      </c>
      <c r="M38" s="66" t="e">
        <f t="shared" si="0"/>
        <v>#DIV/0!</v>
      </c>
      <c r="N38" s="65"/>
      <c r="O38" s="65"/>
      <c r="P38" s="65"/>
      <c r="Q38" s="65"/>
      <c r="R38" s="60"/>
    </row>
    <row r="39" spans="1:18" ht="15.75" customHeight="1">
      <c r="A39" s="56" t="s">
        <v>67</v>
      </c>
      <c r="B39" s="61"/>
      <c r="C39" s="58">
        <v>0</v>
      </c>
      <c r="D39" s="144">
        <v>0</v>
      </c>
      <c r="E39" s="166">
        <v>0</v>
      </c>
      <c r="F39" s="24"/>
      <c r="G39" s="24"/>
      <c r="H39" s="24"/>
      <c r="I39" s="24"/>
      <c r="J39" s="62" t="s">
        <v>745</v>
      </c>
      <c r="K39" s="65"/>
      <c r="L39" s="66" t="e">
        <f t="shared" si="0"/>
        <v>#DIV/0!</v>
      </c>
      <c r="M39" s="66" t="e">
        <f t="shared" si="0"/>
        <v>#DIV/0!</v>
      </c>
      <c r="N39" s="65"/>
      <c r="O39" s="65"/>
      <c r="P39" s="65"/>
      <c r="Q39" s="65"/>
      <c r="R39" s="60"/>
    </row>
    <row r="40" spans="1:18" ht="27" customHeight="1">
      <c r="A40" s="56" t="s">
        <v>68</v>
      </c>
      <c r="B40" s="61"/>
      <c r="C40" s="58">
        <v>0.47</v>
      </c>
      <c r="D40" s="144">
        <v>0</v>
      </c>
      <c r="E40" s="166">
        <v>0</v>
      </c>
      <c r="F40" s="24"/>
      <c r="G40" s="24"/>
      <c r="H40" s="24"/>
      <c r="I40" s="24"/>
      <c r="J40" s="62" t="s">
        <v>746</v>
      </c>
      <c r="K40" s="65"/>
      <c r="L40" s="66">
        <f t="shared" si="0"/>
        <v>-1</v>
      </c>
      <c r="M40" s="66" t="e">
        <f t="shared" si="0"/>
        <v>#DIV/0!</v>
      </c>
      <c r="N40" s="65"/>
      <c r="O40" s="65"/>
      <c r="P40" s="65"/>
      <c r="Q40" s="65"/>
      <c r="R40" s="164" t="s">
        <v>707</v>
      </c>
    </row>
    <row r="41" spans="1:18" ht="60">
      <c r="A41" s="56" t="s">
        <v>69</v>
      </c>
      <c r="B41" s="61"/>
      <c r="C41" s="58">
        <v>0.03</v>
      </c>
      <c r="D41" s="144">
        <v>0.02</v>
      </c>
      <c r="E41" s="166">
        <v>0</v>
      </c>
      <c r="F41" s="24"/>
      <c r="G41" s="24"/>
      <c r="H41" s="24"/>
      <c r="I41" s="24"/>
      <c r="J41" s="62" t="s">
        <v>747</v>
      </c>
      <c r="K41" s="65"/>
      <c r="L41" s="66">
        <f t="shared" si="0"/>
        <v>-0.3546305259761212</v>
      </c>
      <c r="M41" s="66">
        <f t="shared" si="0"/>
        <v>-1</v>
      </c>
      <c r="N41" s="65"/>
      <c r="O41" s="65"/>
      <c r="P41" s="65"/>
      <c r="Q41" s="65"/>
      <c r="R41" s="160" t="s">
        <v>708</v>
      </c>
    </row>
    <row r="42" spans="1:18" ht="12" customHeight="1">
      <c r="A42" s="56" t="s">
        <v>70</v>
      </c>
      <c r="B42" s="61"/>
      <c r="C42" s="58">
        <v>0</v>
      </c>
      <c r="D42" s="144">
        <v>0</v>
      </c>
      <c r="E42" s="166">
        <v>0</v>
      </c>
      <c r="F42" s="24"/>
      <c r="G42" s="24"/>
      <c r="H42" s="24"/>
      <c r="I42" s="24"/>
      <c r="J42" s="62" t="s">
        <v>748</v>
      </c>
      <c r="K42" s="65"/>
      <c r="L42" s="66" t="e">
        <f t="shared" si="0"/>
        <v>#DIV/0!</v>
      </c>
      <c r="M42" s="66" t="e">
        <f t="shared" si="0"/>
        <v>#DIV/0!</v>
      </c>
      <c r="N42" s="65"/>
      <c r="O42" s="65"/>
      <c r="P42" s="65"/>
      <c r="Q42" s="65"/>
      <c r="R42" s="60"/>
    </row>
    <row r="43" spans="1:18" ht="132">
      <c r="A43" s="56" t="s">
        <v>71</v>
      </c>
      <c r="B43" s="61"/>
      <c r="C43" s="58">
        <v>8.31</v>
      </c>
      <c r="D43" s="144">
        <v>9.98</v>
      </c>
      <c r="E43" s="166">
        <v>8.64</v>
      </c>
      <c r="F43" s="24"/>
      <c r="G43" s="24"/>
      <c r="H43" s="24"/>
      <c r="I43" s="24"/>
      <c r="J43" s="62" t="s">
        <v>749</v>
      </c>
      <c r="K43" s="65"/>
      <c r="L43" s="66">
        <f t="shared" si="0"/>
        <v>0.16259699472171651</v>
      </c>
      <c r="M43" s="66">
        <f t="shared" si="0"/>
        <v>-0.16192501168843</v>
      </c>
      <c r="N43" s="65"/>
      <c r="O43" s="65"/>
      <c r="P43" s="65"/>
      <c r="Q43" s="65"/>
      <c r="R43" s="160" t="s">
        <v>709</v>
      </c>
    </row>
    <row r="44" spans="1:18" ht="21.75" customHeight="1">
      <c r="A44" s="56" t="s">
        <v>72</v>
      </c>
      <c r="B44" s="61"/>
      <c r="C44" s="58">
        <v>0</v>
      </c>
      <c r="D44" s="144">
        <v>0</v>
      </c>
      <c r="E44" s="166">
        <v>0</v>
      </c>
      <c r="F44" s="24"/>
      <c r="G44" s="24"/>
      <c r="H44" s="24"/>
      <c r="I44" s="24"/>
      <c r="J44" s="62" t="s">
        <v>750</v>
      </c>
      <c r="K44" s="65"/>
      <c r="L44" s="66" t="e">
        <f t="shared" si="0"/>
        <v>#DIV/0!</v>
      </c>
      <c r="M44" s="66" t="e">
        <f t="shared" si="0"/>
        <v>#DIV/0!</v>
      </c>
      <c r="N44" s="65"/>
      <c r="O44" s="65"/>
      <c r="P44" s="65"/>
      <c r="Q44" s="65"/>
      <c r="R44" s="160"/>
    </row>
    <row r="45" spans="1:18" ht="24.75" customHeight="1">
      <c r="A45" s="56" t="s">
        <v>73</v>
      </c>
      <c r="B45" s="61"/>
      <c r="C45" s="58">
        <v>0</v>
      </c>
      <c r="D45" s="144">
        <v>0</v>
      </c>
      <c r="E45" s="166">
        <v>0</v>
      </c>
      <c r="F45" s="24"/>
      <c r="G45" s="24"/>
      <c r="H45" s="24"/>
      <c r="I45" s="24"/>
      <c r="J45" s="62" t="s">
        <v>751</v>
      </c>
      <c r="K45" s="65"/>
      <c r="L45" s="66" t="e">
        <f t="shared" si="0"/>
        <v>#DIV/0!</v>
      </c>
      <c r="M45" s="66" t="e">
        <f t="shared" si="0"/>
        <v>#DIV/0!</v>
      </c>
      <c r="N45" s="65"/>
      <c r="O45" s="65"/>
      <c r="P45" s="65"/>
      <c r="Q45" s="65"/>
      <c r="R45" s="160"/>
    </row>
    <row r="46" spans="1:18" ht="57" customHeight="1">
      <c r="A46" s="56" t="s">
        <v>74</v>
      </c>
      <c r="B46" s="61"/>
      <c r="C46" s="58">
        <v>0.09</v>
      </c>
      <c r="D46" s="144">
        <v>0</v>
      </c>
      <c r="E46" s="166">
        <v>0.12</v>
      </c>
      <c r="F46" s="24"/>
      <c r="G46" s="24"/>
      <c r="H46" s="24"/>
      <c r="I46" s="24"/>
      <c r="J46" s="62" t="s">
        <v>752</v>
      </c>
      <c r="K46" s="65"/>
      <c r="L46" s="66">
        <f t="shared" si="0"/>
        <v>-1</v>
      </c>
      <c r="M46" s="66" t="e">
        <f t="shared" si="0"/>
        <v>#DIV/0!</v>
      </c>
      <c r="N46" s="65"/>
      <c r="O46" s="65"/>
      <c r="P46" s="65"/>
      <c r="Q46" s="65"/>
      <c r="R46" s="160" t="s">
        <v>697</v>
      </c>
    </row>
    <row r="47" spans="1:18" ht="168">
      <c r="A47" s="56" t="s">
        <v>75</v>
      </c>
      <c r="B47" s="61"/>
      <c r="C47" s="58">
        <v>1.08</v>
      </c>
      <c r="D47" s="144">
        <v>2.27</v>
      </c>
      <c r="E47" s="166">
        <v>1.23</v>
      </c>
      <c r="F47" s="24"/>
      <c r="G47" s="24"/>
      <c r="H47" s="24"/>
      <c r="I47" s="24"/>
      <c r="J47" s="62" t="s">
        <v>753</v>
      </c>
      <c r="K47" s="65"/>
      <c r="L47" s="66">
        <f t="shared" si="0"/>
        <v>1.0347065361586174</v>
      </c>
      <c r="M47" s="66">
        <f t="shared" si="0"/>
        <v>-0.4754596125224423</v>
      </c>
      <c r="N47" s="65"/>
      <c r="O47" s="65"/>
      <c r="P47" s="65"/>
      <c r="Q47" s="65"/>
      <c r="R47" s="160" t="s">
        <v>715</v>
      </c>
    </row>
    <row r="48" spans="1:18" ht="30.75" customHeight="1">
      <c r="A48" s="56" t="s">
        <v>76</v>
      </c>
      <c r="B48" s="61"/>
      <c r="C48" s="58">
        <v>0</v>
      </c>
      <c r="D48" s="144">
        <v>0.01</v>
      </c>
      <c r="E48" s="166">
        <v>0</v>
      </c>
      <c r="F48" s="24"/>
      <c r="G48" s="24"/>
      <c r="H48" s="24"/>
      <c r="I48" s="24"/>
      <c r="J48" s="62" t="s">
        <v>754</v>
      </c>
      <c r="K48" s="65"/>
      <c r="L48" s="66" t="e">
        <f t="shared" si="0"/>
        <v>#DIV/0!</v>
      </c>
      <c r="M48" s="66">
        <f t="shared" si="0"/>
        <v>-1</v>
      </c>
      <c r="N48" s="65"/>
      <c r="O48" s="65"/>
      <c r="P48" s="65"/>
      <c r="Q48" s="65"/>
      <c r="R48" s="60"/>
    </row>
    <row r="49" spans="1:18" ht="34.5" customHeight="1">
      <c r="A49" s="56" t="s">
        <v>77</v>
      </c>
      <c r="B49" s="61"/>
      <c r="C49" s="58">
        <v>0</v>
      </c>
      <c r="D49" s="144">
        <v>0</v>
      </c>
      <c r="E49" s="166">
        <v>0</v>
      </c>
      <c r="F49" s="24"/>
      <c r="G49" s="24"/>
      <c r="H49" s="24"/>
      <c r="I49" s="24"/>
      <c r="J49" s="62" t="s">
        <v>755</v>
      </c>
      <c r="K49" s="65"/>
      <c r="L49" s="66" t="e">
        <f t="shared" si="0"/>
        <v>#DIV/0!</v>
      </c>
      <c r="M49" s="66" t="e">
        <f t="shared" si="0"/>
        <v>#DIV/0!</v>
      </c>
      <c r="N49" s="65"/>
      <c r="O49" s="65"/>
      <c r="P49" s="65"/>
      <c r="Q49" s="65"/>
      <c r="R49" s="60"/>
    </row>
    <row r="50" spans="1:18" ht="54">
      <c r="A50" s="56" t="s">
        <v>78</v>
      </c>
      <c r="B50" s="61"/>
      <c r="C50" s="58">
        <v>0</v>
      </c>
      <c r="D50" s="144">
        <v>0</v>
      </c>
      <c r="E50" s="166">
        <v>0</v>
      </c>
      <c r="F50" s="24"/>
      <c r="G50" s="24"/>
      <c r="H50" s="24"/>
      <c r="I50" s="24"/>
      <c r="J50" s="62" t="s">
        <v>756</v>
      </c>
      <c r="K50" s="65"/>
      <c r="L50" s="66" t="e">
        <f t="shared" si="0"/>
        <v>#DIV/0!</v>
      </c>
      <c r="M50" s="66" t="e">
        <f t="shared" si="0"/>
        <v>#DIV/0!</v>
      </c>
      <c r="N50" s="65"/>
      <c r="O50" s="65"/>
      <c r="P50" s="65"/>
      <c r="Q50" s="65"/>
      <c r="R50" s="60"/>
    </row>
    <row r="51" spans="1:18" ht="39.75" customHeight="1">
      <c r="A51" s="56" t="s">
        <v>79</v>
      </c>
      <c r="B51" s="61"/>
      <c r="C51" s="58">
        <v>0</v>
      </c>
      <c r="D51" s="144">
        <v>0</v>
      </c>
      <c r="E51" s="166">
        <v>0</v>
      </c>
      <c r="F51" s="24"/>
      <c r="G51" s="24"/>
      <c r="H51" s="24"/>
      <c r="I51" s="24"/>
      <c r="J51" s="62" t="s">
        <v>757</v>
      </c>
      <c r="K51" s="65"/>
      <c r="L51" s="66" t="e">
        <f t="shared" si="0"/>
        <v>#DIV/0!</v>
      </c>
      <c r="M51" s="66" t="e">
        <f t="shared" si="0"/>
        <v>#DIV/0!</v>
      </c>
      <c r="N51" s="65"/>
      <c r="O51" s="65"/>
      <c r="P51" s="65"/>
      <c r="Q51" s="65"/>
      <c r="R51" s="60"/>
    </row>
    <row r="52" spans="1:18" ht="27" customHeight="1">
      <c r="A52" s="56" t="s">
        <v>80</v>
      </c>
      <c r="B52" s="61"/>
      <c r="C52" s="58">
        <v>0.01</v>
      </c>
      <c r="D52" s="144">
        <v>0</v>
      </c>
      <c r="E52" s="166">
        <v>0</v>
      </c>
      <c r="F52" s="24"/>
      <c r="G52" s="24"/>
      <c r="H52" s="24"/>
      <c r="I52" s="24"/>
      <c r="J52" s="62" t="s">
        <v>758</v>
      </c>
      <c r="K52" s="65"/>
      <c r="L52" s="66">
        <f t="shared" si="0"/>
        <v>-1</v>
      </c>
      <c r="M52" s="66" t="e">
        <f t="shared" si="0"/>
        <v>#DIV/0!</v>
      </c>
      <c r="N52" s="65"/>
      <c r="O52" s="65"/>
      <c r="P52" s="65"/>
      <c r="Q52" s="65"/>
      <c r="R52" s="164" t="s">
        <v>710</v>
      </c>
    </row>
    <row r="53" spans="1:18" ht="15" customHeight="1">
      <c r="A53" s="56" t="s">
        <v>81</v>
      </c>
      <c r="B53" s="61"/>
      <c r="C53" s="58">
        <v>0</v>
      </c>
      <c r="D53" s="144">
        <v>0</v>
      </c>
      <c r="E53" s="166">
        <v>0</v>
      </c>
      <c r="F53" s="24"/>
      <c r="G53" s="24"/>
      <c r="H53" s="24"/>
      <c r="I53" s="24"/>
      <c r="J53" s="62" t="s">
        <v>759</v>
      </c>
      <c r="K53" s="65"/>
      <c r="L53" s="66" t="e">
        <f t="shared" si="0"/>
        <v>#DIV/0!</v>
      </c>
      <c r="M53" s="66" t="e">
        <f t="shared" si="0"/>
        <v>#DIV/0!</v>
      </c>
      <c r="N53" s="65"/>
      <c r="O53" s="65"/>
      <c r="P53" s="65"/>
      <c r="Q53" s="65"/>
      <c r="R53" s="60"/>
    </row>
    <row r="54" spans="1:18" ht="22.5" customHeight="1">
      <c r="A54" s="56" t="s">
        <v>82</v>
      </c>
      <c r="B54" s="61"/>
      <c r="C54" s="58">
        <v>0</v>
      </c>
      <c r="D54" s="144">
        <v>0.01</v>
      </c>
      <c r="E54" s="166">
        <v>0</v>
      </c>
      <c r="F54" s="24"/>
      <c r="G54" s="24"/>
      <c r="H54" s="24"/>
      <c r="I54" s="24"/>
      <c r="J54" s="62" t="s">
        <v>760</v>
      </c>
      <c r="K54" s="65"/>
      <c r="L54" s="66" t="e">
        <f t="shared" si="0"/>
        <v>#DIV/0!</v>
      </c>
      <c r="M54" s="66">
        <f t="shared" si="0"/>
        <v>-1</v>
      </c>
      <c r="N54" s="65"/>
      <c r="O54" s="65"/>
      <c r="P54" s="65"/>
      <c r="Q54" s="65"/>
      <c r="R54" s="60"/>
    </row>
    <row r="55" spans="1:18" ht="15">
      <c r="A55" s="56" t="s">
        <v>83</v>
      </c>
      <c r="B55" s="61"/>
      <c r="C55" s="58">
        <v>0.3</v>
      </c>
      <c r="D55" s="144">
        <v>0</v>
      </c>
      <c r="E55" s="166">
        <v>0</v>
      </c>
      <c r="F55" s="24"/>
      <c r="G55" s="24"/>
      <c r="H55" s="24"/>
      <c r="I55" s="24"/>
      <c r="J55" s="62" t="s">
        <v>761</v>
      </c>
      <c r="K55" s="65"/>
      <c r="L55" s="66">
        <f t="shared" si="0"/>
        <v>-1</v>
      </c>
      <c r="M55" s="66" t="e">
        <f t="shared" si="0"/>
        <v>#DIV/0!</v>
      </c>
      <c r="N55" s="65"/>
      <c r="O55" s="65"/>
      <c r="P55" s="65"/>
      <c r="Q55" s="65"/>
      <c r="R55" s="164" t="s">
        <v>711</v>
      </c>
    </row>
    <row r="56" spans="1:18" ht="22.5" customHeight="1">
      <c r="A56" s="56" t="s">
        <v>84</v>
      </c>
      <c r="B56" s="61"/>
      <c r="C56" s="58">
        <v>0</v>
      </c>
      <c r="D56" s="144">
        <v>0</v>
      </c>
      <c r="E56" s="166">
        <v>0</v>
      </c>
      <c r="F56" s="24"/>
      <c r="G56" s="24"/>
      <c r="H56" s="24"/>
      <c r="I56" s="24"/>
      <c r="J56" s="62" t="s">
        <v>762</v>
      </c>
      <c r="K56" s="65"/>
      <c r="L56" s="66" t="e">
        <f t="shared" si="0"/>
        <v>#DIV/0!</v>
      </c>
      <c r="M56" s="66" t="e">
        <f t="shared" si="0"/>
        <v>#DIV/0!</v>
      </c>
      <c r="N56" s="65"/>
      <c r="O56" s="65"/>
      <c r="P56" s="65"/>
      <c r="Q56" s="65"/>
      <c r="R56" s="60"/>
    </row>
    <row r="57" spans="1:18" ht="12.75" customHeight="1">
      <c r="A57" s="56" t="s">
        <v>85</v>
      </c>
      <c r="B57" s="61"/>
      <c r="C57" s="58">
        <v>0</v>
      </c>
      <c r="D57" s="144">
        <v>0</v>
      </c>
      <c r="E57" s="166">
        <v>0</v>
      </c>
      <c r="F57" s="24"/>
      <c r="G57" s="24"/>
      <c r="H57" s="24"/>
      <c r="I57" s="24"/>
      <c r="J57" s="62" t="s">
        <v>763</v>
      </c>
      <c r="K57" s="65"/>
      <c r="L57" s="66" t="e">
        <f t="shared" si="0"/>
        <v>#DIV/0!</v>
      </c>
      <c r="M57" s="66" t="e">
        <f t="shared" si="0"/>
        <v>#DIV/0!</v>
      </c>
      <c r="N57" s="65"/>
      <c r="O57" s="65"/>
      <c r="P57" s="65"/>
      <c r="Q57" s="65"/>
      <c r="R57" s="60"/>
    </row>
    <row r="58" spans="1:18" ht="13.5" customHeight="1">
      <c r="A58" s="56" t="s">
        <v>86</v>
      </c>
      <c r="B58" s="61"/>
      <c r="C58" s="58">
        <v>0</v>
      </c>
      <c r="D58" s="144">
        <v>0</v>
      </c>
      <c r="E58" s="166">
        <v>0</v>
      </c>
      <c r="F58" s="24"/>
      <c r="G58" s="24"/>
      <c r="H58" s="24"/>
      <c r="I58" s="24"/>
      <c r="J58" s="62" t="s">
        <v>764</v>
      </c>
      <c r="K58" s="65"/>
      <c r="L58" s="66" t="e">
        <f t="shared" si="0"/>
        <v>#DIV/0!</v>
      </c>
      <c r="M58" s="66" t="e">
        <f t="shared" si="0"/>
        <v>#DIV/0!</v>
      </c>
      <c r="N58" s="65"/>
      <c r="O58" s="65"/>
      <c r="P58" s="65"/>
      <c r="Q58" s="65"/>
      <c r="R58" s="60"/>
    </row>
    <row r="59" spans="1:18" ht="27" customHeight="1">
      <c r="A59" s="56" t="s">
        <v>87</v>
      </c>
      <c r="B59" s="61"/>
      <c r="C59" s="58">
        <v>0</v>
      </c>
      <c r="D59" s="144">
        <v>0</v>
      </c>
      <c r="E59" s="166">
        <v>0</v>
      </c>
      <c r="F59" s="24"/>
      <c r="G59" s="24"/>
      <c r="H59" s="24"/>
      <c r="I59" s="24"/>
      <c r="J59" s="62" t="s">
        <v>765</v>
      </c>
      <c r="K59" s="65"/>
      <c r="L59" s="66" t="e">
        <f t="shared" si="0"/>
        <v>#DIV/0!</v>
      </c>
      <c r="M59" s="66" t="e">
        <f t="shared" si="0"/>
        <v>#DIV/0!</v>
      </c>
      <c r="N59" s="65"/>
      <c r="O59" s="65"/>
      <c r="P59" s="65"/>
      <c r="Q59" s="65"/>
      <c r="R59" s="60"/>
    </row>
    <row r="60" spans="1:18" ht="45">
      <c r="A60" s="56" t="s">
        <v>88</v>
      </c>
      <c r="B60" s="61"/>
      <c r="C60" s="58">
        <v>0</v>
      </c>
      <c r="D60" s="144">
        <v>0</v>
      </c>
      <c r="E60" s="166">
        <v>0</v>
      </c>
      <c r="F60" s="24"/>
      <c r="G60" s="24"/>
      <c r="H60" s="24"/>
      <c r="I60" s="24"/>
      <c r="J60" s="62" t="s">
        <v>766</v>
      </c>
      <c r="K60" s="65"/>
      <c r="L60" s="66" t="e">
        <f t="shared" si="0"/>
        <v>#DIV/0!</v>
      </c>
      <c r="M60" s="66" t="e">
        <f t="shared" si="0"/>
        <v>#DIV/0!</v>
      </c>
      <c r="N60" s="65"/>
      <c r="O60" s="65"/>
      <c r="P60" s="65"/>
      <c r="Q60" s="65"/>
      <c r="R60" s="60"/>
    </row>
    <row r="61" spans="1:18" ht="28.5" customHeight="1">
      <c r="A61" s="56" t="s">
        <v>89</v>
      </c>
      <c r="B61" s="61"/>
      <c r="C61" s="58">
        <v>0</v>
      </c>
      <c r="D61" s="144">
        <v>0</v>
      </c>
      <c r="E61" s="166">
        <v>0</v>
      </c>
      <c r="F61" s="24"/>
      <c r="G61" s="24"/>
      <c r="H61" s="24"/>
      <c r="I61" s="24"/>
      <c r="J61" s="62" t="s">
        <v>767</v>
      </c>
      <c r="K61" s="65"/>
      <c r="L61" s="66" t="e">
        <f t="shared" si="0"/>
        <v>#DIV/0!</v>
      </c>
      <c r="M61" s="66" t="e">
        <f t="shared" si="0"/>
        <v>#DIV/0!</v>
      </c>
      <c r="N61" s="65"/>
      <c r="O61" s="65"/>
      <c r="P61" s="65"/>
      <c r="Q61" s="65"/>
      <c r="R61" s="60"/>
    </row>
    <row r="62" spans="1:18" ht="33.75" customHeight="1">
      <c r="A62" s="56" t="s">
        <v>90</v>
      </c>
      <c r="B62" s="61"/>
      <c r="C62" s="58">
        <v>0</v>
      </c>
      <c r="D62" s="144">
        <v>0</v>
      </c>
      <c r="E62" s="166">
        <v>0</v>
      </c>
      <c r="F62" s="24"/>
      <c r="G62" s="24"/>
      <c r="H62" s="24"/>
      <c r="I62" s="24"/>
      <c r="J62" s="62" t="s">
        <v>768</v>
      </c>
      <c r="K62" s="65"/>
      <c r="L62" s="66" t="e">
        <f t="shared" si="0"/>
        <v>#DIV/0!</v>
      </c>
      <c r="M62" s="66" t="e">
        <f t="shared" si="0"/>
        <v>#DIV/0!</v>
      </c>
      <c r="N62" s="65"/>
      <c r="O62" s="65"/>
      <c r="P62" s="65"/>
      <c r="Q62" s="65"/>
      <c r="R62" s="60"/>
    </row>
    <row r="63" spans="1:18" ht="37.5" customHeight="1">
      <c r="A63" s="56" t="s">
        <v>91</v>
      </c>
      <c r="B63" s="61"/>
      <c r="C63" s="58">
        <v>0</v>
      </c>
      <c r="D63" s="144">
        <v>0</v>
      </c>
      <c r="E63" s="166">
        <v>0</v>
      </c>
      <c r="F63" s="24"/>
      <c r="G63" s="24"/>
      <c r="H63" s="24"/>
      <c r="I63" s="24"/>
      <c r="J63" s="62" t="s">
        <v>769</v>
      </c>
      <c r="K63" s="65"/>
      <c r="L63" s="66" t="e">
        <f t="shared" si="0"/>
        <v>#DIV/0!</v>
      </c>
      <c r="M63" s="66" t="e">
        <f t="shared" si="0"/>
        <v>#DIV/0!</v>
      </c>
      <c r="N63" s="65"/>
      <c r="O63" s="65"/>
      <c r="P63" s="65"/>
      <c r="Q63" s="65"/>
      <c r="R63" s="60"/>
    </row>
    <row r="64" spans="1:18" ht="30.75" customHeight="1">
      <c r="A64" s="56" t="s">
        <v>92</v>
      </c>
      <c r="B64" s="61"/>
      <c r="C64" s="58">
        <v>6.18</v>
      </c>
      <c r="D64" s="144">
        <v>2.28</v>
      </c>
      <c r="E64" s="166">
        <v>2.11</v>
      </c>
      <c r="F64" s="24"/>
      <c r="G64" s="24"/>
      <c r="H64" s="24"/>
      <c r="I64" s="24"/>
      <c r="J64" s="62" t="s">
        <v>770</v>
      </c>
      <c r="K64" s="65"/>
      <c r="L64" s="66">
        <f t="shared" si="0"/>
        <v>-0.6428537862197953</v>
      </c>
      <c r="M64" s="66">
        <f t="shared" si="0"/>
        <v>-0.10412526961158941</v>
      </c>
      <c r="N64" s="65"/>
      <c r="O64" s="65"/>
      <c r="P64" s="65"/>
      <c r="Q64" s="65"/>
      <c r="R64" s="164" t="s">
        <v>712</v>
      </c>
    </row>
    <row r="65" spans="1:18" ht="18">
      <c r="A65" s="56" t="s">
        <v>93</v>
      </c>
      <c r="B65" s="61"/>
      <c r="C65" s="58">
        <v>0</v>
      </c>
      <c r="D65" s="144">
        <v>0</v>
      </c>
      <c r="E65" s="166">
        <v>0</v>
      </c>
      <c r="F65" s="24"/>
      <c r="G65" s="24"/>
      <c r="H65" s="24"/>
      <c r="I65" s="24"/>
      <c r="J65" s="62" t="s">
        <v>771</v>
      </c>
      <c r="K65" s="65"/>
      <c r="L65" s="66" t="e">
        <f t="shared" si="0"/>
        <v>#DIV/0!</v>
      </c>
      <c r="M65" s="66" t="e">
        <f t="shared" si="0"/>
        <v>#DIV/0!</v>
      </c>
      <c r="N65" s="65"/>
      <c r="O65" s="65"/>
      <c r="P65" s="65"/>
      <c r="Q65" s="65"/>
      <c r="R65" s="60"/>
    </row>
    <row r="66" spans="1:18" ht="36" customHeight="1">
      <c r="A66" s="56" t="s">
        <v>94</v>
      </c>
      <c r="B66" s="61"/>
      <c r="C66" s="58">
        <v>0</v>
      </c>
      <c r="D66" s="144">
        <v>0</v>
      </c>
      <c r="E66" s="166">
        <v>0</v>
      </c>
      <c r="F66" s="24"/>
      <c r="G66" s="24"/>
      <c r="H66" s="24"/>
      <c r="I66" s="24"/>
      <c r="J66" s="62" t="s">
        <v>772</v>
      </c>
      <c r="K66" s="65"/>
      <c r="L66" s="66" t="e">
        <f t="shared" si="0"/>
        <v>#DIV/0!</v>
      </c>
      <c r="M66" s="66" t="e">
        <f t="shared" si="0"/>
        <v>#DIV/0!</v>
      </c>
      <c r="N66" s="65"/>
      <c r="O66" s="65"/>
      <c r="P66" s="65"/>
      <c r="Q66" s="65"/>
      <c r="R66" s="60"/>
    </row>
    <row r="67" spans="1:18" ht="34.5" customHeight="1">
      <c r="A67" s="56" t="s">
        <v>95</v>
      </c>
      <c r="B67" s="61"/>
      <c r="C67" s="58">
        <v>0</v>
      </c>
      <c r="D67" s="144">
        <v>0</v>
      </c>
      <c r="E67" s="166">
        <v>0</v>
      </c>
      <c r="F67" s="24"/>
      <c r="G67" s="24"/>
      <c r="H67" s="24"/>
      <c r="I67" s="24"/>
      <c r="J67" s="62" t="s">
        <v>773</v>
      </c>
      <c r="K67" s="65"/>
      <c r="L67" s="66" t="e">
        <f t="shared" si="0"/>
        <v>#DIV/0!</v>
      </c>
      <c r="M67" s="66" t="e">
        <f t="shared" si="0"/>
        <v>#DIV/0!</v>
      </c>
      <c r="N67" s="65"/>
      <c r="O67" s="65"/>
      <c r="P67" s="65"/>
      <c r="Q67" s="65"/>
      <c r="R67" s="60"/>
    </row>
    <row r="68" spans="1:18" ht="34.5" customHeight="1">
      <c r="A68" s="56" t="s">
        <v>96</v>
      </c>
      <c r="B68" s="61"/>
      <c r="C68" s="58">
        <v>0</v>
      </c>
      <c r="D68" s="144">
        <v>0</v>
      </c>
      <c r="E68" s="166">
        <v>0</v>
      </c>
      <c r="F68" s="24"/>
      <c r="G68" s="24"/>
      <c r="H68" s="24"/>
      <c r="I68" s="24"/>
      <c r="J68" s="62" t="s">
        <v>774</v>
      </c>
      <c r="K68" s="65"/>
      <c r="L68" s="66" t="e">
        <f t="shared" si="0"/>
        <v>#DIV/0!</v>
      </c>
      <c r="M68" s="66" t="e">
        <f t="shared" si="0"/>
        <v>#DIV/0!</v>
      </c>
      <c r="N68" s="65"/>
      <c r="O68" s="65"/>
      <c r="P68" s="65"/>
      <c r="Q68" s="65"/>
      <c r="R68" s="60"/>
    </row>
    <row r="69" spans="1:18" ht="48">
      <c r="A69" s="56" t="s">
        <v>97</v>
      </c>
      <c r="B69" s="61"/>
      <c r="C69" s="58">
        <v>0.56</v>
      </c>
      <c r="D69" s="144">
        <v>0</v>
      </c>
      <c r="E69" s="166">
        <v>0</v>
      </c>
      <c r="F69" s="24"/>
      <c r="G69" s="24"/>
      <c r="H69" s="24"/>
      <c r="I69" s="24"/>
      <c r="J69" s="62" t="s">
        <v>775</v>
      </c>
      <c r="K69" s="65"/>
      <c r="L69" s="66">
        <f t="shared" si="0"/>
        <v>-1</v>
      </c>
      <c r="M69" s="66" t="e">
        <f t="shared" si="0"/>
        <v>#DIV/0!</v>
      </c>
      <c r="N69" s="65"/>
      <c r="O69" s="65"/>
      <c r="P69" s="65"/>
      <c r="Q69" s="65"/>
      <c r="R69" s="164" t="s">
        <v>716</v>
      </c>
    </row>
    <row r="70" spans="1:18" ht="48">
      <c r="A70" s="56" t="s">
        <v>98</v>
      </c>
      <c r="B70" s="61"/>
      <c r="C70" s="58">
        <v>2.75</v>
      </c>
      <c r="D70" s="144">
        <v>0</v>
      </c>
      <c r="E70" s="166">
        <v>0</v>
      </c>
      <c r="F70" s="24"/>
      <c r="G70" s="24"/>
      <c r="H70" s="24"/>
      <c r="I70" s="24"/>
      <c r="J70" s="62" t="s">
        <v>776</v>
      </c>
      <c r="K70" s="65"/>
      <c r="L70" s="66">
        <f t="shared" si="0"/>
        <v>-1</v>
      </c>
      <c r="M70" s="66" t="e">
        <f t="shared" si="0"/>
        <v>#DIV/0!</v>
      </c>
      <c r="N70" s="65"/>
      <c r="O70" s="65"/>
      <c r="P70" s="65"/>
      <c r="Q70" s="65"/>
      <c r="R70" s="164" t="s">
        <v>716</v>
      </c>
    </row>
    <row r="71" spans="1:18" ht="48" customHeight="1">
      <c r="A71" s="234" t="s">
        <v>646</v>
      </c>
      <c r="B71" s="235"/>
      <c r="C71" s="235"/>
      <c r="D71" s="235"/>
      <c r="E71" s="235"/>
      <c r="F71" s="235"/>
      <c r="G71" s="235"/>
      <c r="H71" s="235"/>
      <c r="I71" s="235"/>
      <c r="J71" s="235"/>
      <c r="K71" s="235"/>
      <c r="L71" s="235"/>
      <c r="M71" s="235"/>
      <c r="N71" s="235"/>
      <c r="O71" s="235"/>
      <c r="P71" s="235"/>
      <c r="Q71" s="235"/>
      <c r="R71" s="235"/>
    </row>
    <row r="72" spans="3:17" ht="15">
      <c r="C72" s="63"/>
      <c r="D72" s="63"/>
      <c r="E72" s="63"/>
      <c r="F72" s="63"/>
      <c r="G72" s="63"/>
      <c r="H72" s="63"/>
      <c r="I72" s="63"/>
      <c r="J72" s="63"/>
      <c r="K72" s="63"/>
      <c r="O72" s="63"/>
      <c r="P72" s="63"/>
      <c r="Q72" s="63"/>
    </row>
    <row r="73" spans="3:17" ht="15">
      <c r="C73" s="63"/>
      <c r="D73" s="63"/>
      <c r="E73" s="63"/>
      <c r="F73" s="63"/>
      <c r="G73" s="63"/>
      <c r="H73" s="63"/>
      <c r="I73" s="63"/>
      <c r="J73" s="63"/>
      <c r="K73" s="63"/>
      <c r="O73" s="63"/>
      <c r="P73" s="63"/>
      <c r="Q73" s="63"/>
    </row>
    <row r="74" spans="3:17" ht="15">
      <c r="C74" s="63"/>
      <c r="D74" s="63"/>
      <c r="E74" s="63"/>
      <c r="F74" s="63"/>
      <c r="G74" s="63"/>
      <c r="H74" s="63"/>
      <c r="I74" s="63"/>
      <c r="J74" s="63"/>
      <c r="K74" s="63"/>
      <c r="O74" s="63"/>
      <c r="P74" s="63"/>
      <c r="Q74" s="63"/>
    </row>
    <row r="75" spans="3:17" ht="15">
      <c r="C75" s="63"/>
      <c r="D75" s="63"/>
      <c r="E75" s="63"/>
      <c r="F75" s="63"/>
      <c r="G75" s="63"/>
      <c r="H75" s="63"/>
      <c r="I75" s="63"/>
      <c r="J75" s="63"/>
      <c r="K75" s="63"/>
      <c r="O75" s="63"/>
      <c r="P75" s="63"/>
      <c r="Q75" s="63"/>
    </row>
    <row r="76" spans="3:17" ht="15">
      <c r="C76" s="63"/>
      <c r="D76" s="63"/>
      <c r="E76" s="63"/>
      <c r="F76" s="63"/>
      <c r="G76" s="63"/>
      <c r="H76" s="63"/>
      <c r="I76" s="63"/>
      <c r="J76" s="63"/>
      <c r="K76" s="63"/>
      <c r="O76" s="63"/>
      <c r="P76" s="63"/>
      <c r="Q76" s="63"/>
    </row>
    <row r="77" spans="3:17" ht="15">
      <c r="C77" s="63"/>
      <c r="D77" s="63"/>
      <c r="E77" s="63"/>
      <c r="F77" s="63"/>
      <c r="G77" s="63"/>
      <c r="H77" s="63"/>
      <c r="I77" s="63"/>
      <c r="J77" s="63"/>
      <c r="K77" s="63"/>
      <c r="O77" s="63"/>
      <c r="P77" s="63"/>
      <c r="Q77" s="63"/>
    </row>
    <row r="78" spans="3:17" ht="15">
      <c r="C78" s="63"/>
      <c r="D78" s="63"/>
      <c r="E78" s="63"/>
      <c r="F78" s="63"/>
      <c r="G78" s="63"/>
      <c r="H78" s="63"/>
      <c r="I78" s="63"/>
      <c r="J78" s="63"/>
      <c r="K78" s="63"/>
      <c r="O78" s="63"/>
      <c r="P78" s="63"/>
      <c r="Q78" s="63"/>
    </row>
    <row r="79" spans="3:17" ht="15">
      <c r="C79" s="63"/>
      <c r="D79" s="63"/>
      <c r="E79" s="63"/>
      <c r="F79" s="63"/>
      <c r="G79" s="63"/>
      <c r="H79" s="63"/>
      <c r="I79" s="63"/>
      <c r="J79" s="63"/>
      <c r="K79" s="63"/>
      <c r="O79" s="63"/>
      <c r="P79" s="63"/>
      <c r="Q79" s="63"/>
    </row>
    <row r="80" spans="3:17" ht="15">
      <c r="C80" s="63"/>
      <c r="D80" s="63"/>
      <c r="E80" s="63"/>
      <c r="F80" s="63"/>
      <c r="G80" s="63"/>
      <c r="H80" s="63"/>
      <c r="I80" s="63"/>
      <c r="J80" s="63"/>
      <c r="K80" s="63"/>
      <c r="O80" s="63"/>
      <c r="P80" s="63"/>
      <c r="Q80" s="63"/>
    </row>
    <row r="81" spans="3:17" ht="15">
      <c r="C81" s="63"/>
      <c r="D81" s="63"/>
      <c r="E81" s="63"/>
      <c r="F81" s="63"/>
      <c r="G81" s="63"/>
      <c r="H81" s="63"/>
      <c r="I81" s="63"/>
      <c r="J81" s="63"/>
      <c r="K81" s="63"/>
      <c r="O81" s="63"/>
      <c r="P81" s="63"/>
      <c r="Q81" s="63"/>
    </row>
    <row r="82" spans="3:17" ht="15">
      <c r="C82" s="63"/>
      <c r="D82" s="63"/>
      <c r="E82" s="63"/>
      <c r="F82" s="63"/>
      <c r="G82" s="63"/>
      <c r="H82" s="63"/>
      <c r="I82" s="63"/>
      <c r="J82" s="63"/>
      <c r="K82" s="63"/>
      <c r="O82" s="63"/>
      <c r="P82" s="63"/>
      <c r="Q82" s="63"/>
    </row>
    <row r="83" spans="3:17" ht="15">
      <c r="C83" s="63"/>
      <c r="D83" s="63"/>
      <c r="E83" s="63"/>
      <c r="F83" s="63"/>
      <c r="G83" s="63"/>
      <c r="H83" s="63"/>
      <c r="I83" s="63"/>
      <c r="J83" s="63"/>
      <c r="K83" s="63"/>
      <c r="O83" s="63"/>
      <c r="P83" s="63"/>
      <c r="Q83" s="63"/>
    </row>
    <row r="84" spans="3:17" ht="15">
      <c r="C84" s="63"/>
      <c r="D84" s="63"/>
      <c r="E84" s="63"/>
      <c r="F84" s="63"/>
      <c r="G84" s="63"/>
      <c r="H84" s="63"/>
      <c r="I84" s="63"/>
      <c r="J84" s="63"/>
      <c r="K84" s="63"/>
      <c r="O84" s="63"/>
      <c r="P84" s="63"/>
      <c r="Q84" s="63"/>
    </row>
    <row r="85" spans="3:17" ht="15">
      <c r="C85" s="63"/>
      <c r="D85" s="63"/>
      <c r="E85" s="63"/>
      <c r="F85" s="63"/>
      <c r="G85" s="63"/>
      <c r="H85" s="63"/>
      <c r="I85" s="63"/>
      <c r="J85" s="63"/>
      <c r="K85" s="63"/>
      <c r="O85" s="63"/>
      <c r="P85" s="63"/>
      <c r="Q85" s="63"/>
    </row>
    <row r="86" spans="3:17" ht="15">
      <c r="C86" s="63"/>
      <c r="D86" s="63"/>
      <c r="E86" s="63"/>
      <c r="F86" s="63"/>
      <c r="G86" s="63"/>
      <c r="H86" s="63"/>
      <c r="I86" s="63"/>
      <c r="J86" s="63"/>
      <c r="K86" s="63"/>
      <c r="O86" s="63"/>
      <c r="P86" s="63"/>
      <c r="Q86" s="63"/>
    </row>
  </sheetData>
  <sheetProtection/>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rintOptions/>
  <pageMargins left="0.7086614173228347" right="0.7086614173228347" top="0.7480314960629921" bottom="0.7480314960629921" header="0.31496062992125984" footer="0.31496062992125984"/>
  <pageSetup orientation="landscape" paperSize="5" scale="69" r:id="rId1"/>
</worksheet>
</file>

<file path=xl/worksheets/sheet4.xml><?xml version="1.0" encoding="utf-8"?>
<worksheet xmlns="http://schemas.openxmlformats.org/spreadsheetml/2006/main" xmlns:r="http://schemas.openxmlformats.org/officeDocument/2006/relationships">
  <dimension ref="A1:Q38"/>
  <sheetViews>
    <sheetView zoomScale="130" zoomScaleNormal="130" zoomScalePageLayoutView="0" workbookViewId="0" topLeftCell="A1">
      <selection activeCell="H30" sqref="H30"/>
    </sheetView>
  </sheetViews>
  <sheetFormatPr defaultColWidth="11.421875" defaultRowHeight="15"/>
  <cols>
    <col min="1" max="1" width="20.8515625" style="10" customWidth="1"/>
    <col min="2" max="2" width="3.421875" style="10" customWidth="1"/>
    <col min="3" max="3" width="15.421875" style="10" customWidth="1"/>
    <col min="4" max="9" width="11.421875" style="10" customWidth="1"/>
    <col min="10" max="10" width="3.421875" style="10" customWidth="1"/>
    <col min="11" max="16384" width="11.421875" style="10" customWidth="1"/>
  </cols>
  <sheetData>
    <row r="1" ht="15.75" thickBot="1">
      <c r="A1" s="10" t="str">
        <f>Institución!B2</f>
        <v>Hospital General de México "Dr. Eduardo Liceaga"</v>
      </c>
    </row>
    <row r="2" spans="1:17" ht="15" hidden="1">
      <c r="A2" s="222" t="s">
        <v>99</v>
      </c>
      <c r="B2" s="223"/>
      <c r="C2" s="223"/>
      <c r="D2" s="223"/>
      <c r="E2" s="223"/>
      <c r="F2" s="223"/>
      <c r="G2" s="223"/>
      <c r="H2" s="223"/>
      <c r="I2" s="223"/>
      <c r="J2" s="223"/>
      <c r="K2" s="223"/>
      <c r="L2" s="223"/>
      <c r="M2" s="223"/>
      <c r="N2" s="223"/>
      <c r="O2" s="223"/>
      <c r="P2" s="223"/>
      <c r="Q2" s="223"/>
    </row>
    <row r="3" spans="1:17" s="67" customFormat="1" ht="8.25" hidden="1">
      <c r="A3" s="264" t="s">
        <v>1</v>
      </c>
      <c r="B3" s="265"/>
      <c r="C3" s="266" t="s">
        <v>100</v>
      </c>
      <c r="D3" s="266"/>
      <c r="E3" s="266"/>
      <c r="F3" s="266"/>
      <c r="G3" s="266"/>
      <c r="H3" s="266"/>
      <c r="I3" s="266"/>
      <c r="J3" s="265"/>
      <c r="K3" s="266" t="s">
        <v>647</v>
      </c>
      <c r="L3" s="266"/>
      <c r="M3" s="266"/>
      <c r="N3" s="266"/>
      <c r="O3" s="266"/>
      <c r="P3" s="266"/>
      <c r="Q3" s="266"/>
    </row>
    <row r="4" spans="1:17" s="67" customFormat="1" ht="8.25" hidden="1">
      <c r="A4" s="264"/>
      <c r="B4" s="265"/>
      <c r="C4" s="267" t="s">
        <v>101</v>
      </c>
      <c r="D4" s="267"/>
      <c r="E4" s="267"/>
      <c r="F4" s="267"/>
      <c r="G4" s="267"/>
      <c r="H4" s="267"/>
      <c r="I4" s="267"/>
      <c r="J4" s="268"/>
      <c r="K4" s="267"/>
      <c r="L4" s="267"/>
      <c r="M4" s="267"/>
      <c r="N4" s="267"/>
      <c r="O4" s="267"/>
      <c r="P4" s="267"/>
      <c r="Q4" s="267"/>
    </row>
    <row r="5" spans="1:17" s="67" customFormat="1" ht="50.25" customHeight="1" hidden="1">
      <c r="A5" s="264"/>
      <c r="B5" s="68"/>
      <c r="C5" s="39" t="s">
        <v>102</v>
      </c>
      <c r="D5" s="263" t="s">
        <v>103</v>
      </c>
      <c r="E5" s="263"/>
      <c r="F5" s="263"/>
      <c r="G5" s="263"/>
      <c r="H5" s="263"/>
      <c r="I5" s="263"/>
      <c r="J5" s="69"/>
      <c r="K5" s="269" t="s">
        <v>7</v>
      </c>
      <c r="L5" s="263" t="s">
        <v>8</v>
      </c>
      <c r="M5" s="263"/>
      <c r="N5" s="263"/>
      <c r="O5" s="263"/>
      <c r="P5" s="263"/>
      <c r="Q5" s="263"/>
    </row>
    <row r="6" spans="1:17" s="67" customFormat="1" ht="8.25" hidden="1">
      <c r="A6" s="264"/>
      <c r="B6" s="68"/>
      <c r="C6" s="39"/>
      <c r="D6" s="70" t="s">
        <v>15</v>
      </c>
      <c r="E6" s="70" t="s">
        <v>10</v>
      </c>
      <c r="F6" s="70" t="s">
        <v>11</v>
      </c>
      <c r="G6" s="70" t="s">
        <v>12</v>
      </c>
      <c r="H6" s="70" t="s">
        <v>13</v>
      </c>
      <c r="I6" s="70" t="s">
        <v>14</v>
      </c>
      <c r="J6" s="71"/>
      <c r="K6" s="266"/>
      <c r="L6" s="70" t="s">
        <v>15</v>
      </c>
      <c r="M6" s="70" t="s">
        <v>10</v>
      </c>
      <c r="N6" s="70" t="s">
        <v>11</v>
      </c>
      <c r="O6" s="70" t="s">
        <v>12</v>
      </c>
      <c r="P6" s="70" t="s">
        <v>13</v>
      </c>
      <c r="Q6" s="70" t="s">
        <v>14</v>
      </c>
    </row>
    <row r="7" spans="1:17" ht="15.75" hidden="1">
      <c r="A7" s="15" t="s">
        <v>16</v>
      </c>
      <c r="B7" s="16"/>
      <c r="C7" s="4">
        <f>C8+C11+C16</f>
        <v>0</v>
      </c>
      <c r="D7" s="4">
        <f>D8+D11+D16</f>
        <v>0</v>
      </c>
      <c r="E7" s="4"/>
      <c r="F7" s="65"/>
      <c r="G7" s="65"/>
      <c r="H7" s="65"/>
      <c r="I7" s="65"/>
      <c r="J7" s="14"/>
      <c r="K7" s="65"/>
      <c r="L7" s="77">
        <f>D7-C7</f>
        <v>0</v>
      </c>
      <c r="M7" s="65"/>
      <c r="N7" s="65"/>
      <c r="O7" s="65"/>
      <c r="P7" s="65"/>
      <c r="Q7" s="65"/>
    </row>
    <row r="8" spans="1:17" ht="18" hidden="1">
      <c r="A8" s="19" t="s">
        <v>104</v>
      </c>
      <c r="B8" s="20"/>
      <c r="C8" s="72">
        <f>+C9+C10</f>
        <v>0</v>
      </c>
      <c r="D8" s="72">
        <f>+D9+D10</f>
        <v>0</v>
      </c>
      <c r="E8" s="72">
        <f>+E9+E10</f>
        <v>0</v>
      </c>
      <c r="F8" s="65"/>
      <c r="G8" s="65"/>
      <c r="H8" s="65"/>
      <c r="I8" s="65"/>
      <c r="J8" s="14"/>
      <c r="K8" s="65"/>
      <c r="L8" s="77">
        <f aca="true" t="shared" si="0" ref="L8:L16">D8-C8</f>
        <v>0</v>
      </c>
      <c r="M8" s="65"/>
      <c r="N8" s="65"/>
      <c r="O8" s="65"/>
      <c r="P8" s="65"/>
      <c r="Q8" s="65"/>
    </row>
    <row r="9" spans="1:17" ht="15.75" hidden="1">
      <c r="A9" s="145" t="s">
        <v>681</v>
      </c>
      <c r="B9" s="23"/>
      <c r="C9" s="74">
        <v>0</v>
      </c>
      <c r="D9" s="74">
        <v>0</v>
      </c>
      <c r="E9" s="74">
        <v>0</v>
      </c>
      <c r="F9" s="65"/>
      <c r="G9" s="65"/>
      <c r="H9" s="65"/>
      <c r="I9" s="65"/>
      <c r="J9" s="14"/>
      <c r="K9" s="65"/>
      <c r="L9" s="77">
        <f t="shared" si="0"/>
        <v>0</v>
      </c>
      <c r="M9" s="65"/>
      <c r="N9" s="65"/>
      <c r="O9" s="65"/>
      <c r="P9" s="65"/>
      <c r="Q9" s="65"/>
    </row>
    <row r="10" spans="1:17" ht="15.75" hidden="1">
      <c r="A10" s="145" t="s">
        <v>682</v>
      </c>
      <c r="B10" s="23"/>
      <c r="C10" s="74">
        <v>0</v>
      </c>
      <c r="D10" s="74">
        <v>0</v>
      </c>
      <c r="E10" s="74">
        <v>0</v>
      </c>
      <c r="F10" s="65"/>
      <c r="G10" s="65"/>
      <c r="H10" s="65"/>
      <c r="I10" s="65"/>
      <c r="J10" s="14"/>
      <c r="K10" s="65"/>
      <c r="L10" s="77">
        <f t="shared" si="0"/>
        <v>0</v>
      </c>
      <c r="M10" s="65"/>
      <c r="N10" s="65"/>
      <c r="O10" s="65"/>
      <c r="P10" s="65"/>
      <c r="Q10" s="65"/>
    </row>
    <row r="11" spans="1:17" ht="18" hidden="1">
      <c r="A11" s="19" t="s">
        <v>105</v>
      </c>
      <c r="B11" s="20"/>
      <c r="C11" s="72">
        <v>0</v>
      </c>
      <c r="D11" s="72">
        <v>0</v>
      </c>
      <c r="E11" s="72"/>
      <c r="F11" s="65"/>
      <c r="G11" s="65"/>
      <c r="H11" s="65"/>
      <c r="I11" s="65"/>
      <c r="J11" s="14"/>
      <c r="K11" s="65"/>
      <c r="L11" s="77">
        <f t="shared" si="0"/>
        <v>0</v>
      </c>
      <c r="M11" s="65"/>
      <c r="N11" s="65"/>
      <c r="O11" s="65"/>
      <c r="P11" s="65"/>
      <c r="Q11" s="65"/>
    </row>
    <row r="12" spans="1:17" ht="15.75" hidden="1">
      <c r="A12" s="145" t="s">
        <v>683</v>
      </c>
      <c r="B12" s="23"/>
      <c r="C12" s="74">
        <v>0</v>
      </c>
      <c r="D12" s="74">
        <v>0</v>
      </c>
      <c r="E12" s="74"/>
      <c r="F12" s="65"/>
      <c r="G12" s="65"/>
      <c r="H12" s="65"/>
      <c r="I12" s="65"/>
      <c r="J12" s="14"/>
      <c r="K12" s="65"/>
      <c r="L12" s="77">
        <f t="shared" si="0"/>
        <v>0</v>
      </c>
      <c r="M12" s="65"/>
      <c r="N12" s="65"/>
      <c r="O12" s="65"/>
      <c r="P12" s="65"/>
      <c r="Q12" s="65"/>
    </row>
    <row r="13" spans="1:17" ht="15.75" hidden="1">
      <c r="A13" s="145" t="s">
        <v>685</v>
      </c>
      <c r="B13" s="23"/>
      <c r="C13" s="74">
        <v>0</v>
      </c>
      <c r="D13" s="74">
        <v>0</v>
      </c>
      <c r="E13" s="74"/>
      <c r="F13" s="65"/>
      <c r="G13" s="65"/>
      <c r="H13" s="65"/>
      <c r="I13" s="65"/>
      <c r="J13" s="14"/>
      <c r="K13" s="65"/>
      <c r="L13" s="77">
        <f t="shared" si="0"/>
        <v>0</v>
      </c>
      <c r="M13" s="65"/>
      <c r="N13" s="65"/>
      <c r="O13" s="65"/>
      <c r="P13" s="65"/>
      <c r="Q13" s="65"/>
    </row>
    <row r="14" spans="1:17" ht="15" hidden="1">
      <c r="A14" s="145" t="s">
        <v>684</v>
      </c>
      <c r="B14" s="73"/>
      <c r="C14" s="74">
        <v>0</v>
      </c>
      <c r="D14" s="74">
        <v>0</v>
      </c>
      <c r="E14" s="74"/>
      <c r="F14" s="65"/>
      <c r="G14" s="65"/>
      <c r="H14" s="65"/>
      <c r="I14" s="65"/>
      <c r="J14" s="73"/>
      <c r="K14" s="65"/>
      <c r="L14" s="77">
        <f t="shared" si="0"/>
        <v>0</v>
      </c>
      <c r="M14" s="65"/>
      <c r="N14" s="65"/>
      <c r="O14" s="65"/>
      <c r="P14" s="65"/>
      <c r="Q14" s="65"/>
    </row>
    <row r="15" spans="1:17" ht="15" hidden="1">
      <c r="A15" s="145"/>
      <c r="B15" s="73"/>
      <c r="C15" s="74"/>
      <c r="D15" s="74"/>
      <c r="E15" s="74"/>
      <c r="F15" s="65"/>
      <c r="G15" s="65"/>
      <c r="H15" s="65"/>
      <c r="I15" s="65"/>
      <c r="J15" s="73"/>
      <c r="K15" s="65"/>
      <c r="L15" s="77"/>
      <c r="M15" s="65"/>
      <c r="N15" s="65"/>
      <c r="O15" s="65"/>
      <c r="P15" s="65"/>
      <c r="Q15" s="65"/>
    </row>
    <row r="16" spans="1:17" ht="15.75" hidden="1" thickBot="1">
      <c r="A16" s="75" t="s">
        <v>106</v>
      </c>
      <c r="B16" s="76"/>
      <c r="C16" s="72">
        <f>C14+C13+C12</f>
        <v>0</v>
      </c>
      <c r="D16" s="72">
        <f>D14+D13+D12</f>
        <v>0</v>
      </c>
      <c r="E16" s="72"/>
      <c r="F16" s="65"/>
      <c r="G16" s="65"/>
      <c r="H16" s="65"/>
      <c r="I16" s="65"/>
      <c r="J16" s="76"/>
      <c r="K16" s="65"/>
      <c r="L16" s="77">
        <f t="shared" si="0"/>
        <v>0</v>
      </c>
      <c r="M16" s="65"/>
      <c r="N16" s="65"/>
      <c r="O16" s="65"/>
      <c r="P16" s="65"/>
      <c r="Q16" s="65"/>
    </row>
    <row r="17" spans="1:17" ht="16.5" customHeight="1">
      <c r="A17" s="261"/>
      <c r="B17" s="262"/>
      <c r="C17" s="262"/>
      <c r="D17" s="262"/>
      <c r="E17" s="262"/>
      <c r="F17" s="262"/>
      <c r="G17" s="262"/>
      <c r="H17" s="262"/>
      <c r="I17" s="262"/>
      <c r="J17" s="262"/>
      <c r="K17" s="262"/>
      <c r="L17" s="262"/>
      <c r="M17" s="262"/>
      <c r="N17" s="262"/>
      <c r="O17" s="262"/>
      <c r="P17" s="262"/>
      <c r="Q17" s="262"/>
    </row>
    <row r="18" ht="15">
      <c r="D18" s="10" t="s">
        <v>687</v>
      </c>
    </row>
    <row r="20" spans="1:17" ht="15.75" thickBot="1">
      <c r="A20" s="168" t="str">
        <f>'[1]Institución'!B2</f>
        <v>Hospital General de México "Dr. Eduardo Liceaga"</v>
      </c>
      <c r="B20" s="168"/>
      <c r="C20" s="168"/>
      <c r="D20" s="168"/>
      <c r="E20" s="168"/>
      <c r="F20" s="168"/>
      <c r="G20" s="168"/>
      <c r="H20" s="168"/>
      <c r="I20" s="168"/>
      <c r="J20" s="168"/>
      <c r="K20" s="168"/>
      <c r="L20" s="168"/>
      <c r="M20" s="168"/>
      <c r="N20" s="168"/>
      <c r="O20" s="168"/>
      <c r="P20" s="168"/>
      <c r="Q20" s="168"/>
    </row>
    <row r="21" spans="1:17" ht="15" customHeight="1">
      <c r="A21" s="249" t="s">
        <v>99</v>
      </c>
      <c r="B21" s="248"/>
      <c r="C21" s="248"/>
      <c r="D21" s="248"/>
      <c r="E21" s="248"/>
      <c r="F21" s="248"/>
      <c r="G21" s="248"/>
      <c r="H21" s="248"/>
      <c r="I21" s="248"/>
      <c r="J21" s="248"/>
      <c r="K21" s="248"/>
      <c r="L21" s="248"/>
      <c r="M21" s="248"/>
      <c r="N21" s="248"/>
      <c r="O21" s="248"/>
      <c r="P21" s="248"/>
      <c r="Q21" s="248"/>
    </row>
    <row r="22" spans="1:17" ht="15" customHeight="1">
      <c r="A22" s="250" t="s">
        <v>1</v>
      </c>
      <c r="B22" s="252"/>
      <c r="C22" s="254" t="s">
        <v>100</v>
      </c>
      <c r="D22" s="255"/>
      <c r="E22" s="255"/>
      <c r="F22" s="255"/>
      <c r="G22" s="255"/>
      <c r="H22" s="255"/>
      <c r="I22" s="255"/>
      <c r="J22" s="252"/>
      <c r="K22" s="254" t="s">
        <v>783</v>
      </c>
      <c r="L22" s="255"/>
      <c r="M22" s="255"/>
      <c r="N22" s="255"/>
      <c r="O22" s="255"/>
      <c r="P22" s="255"/>
      <c r="Q22" s="255"/>
    </row>
    <row r="23" spans="1:17" ht="15">
      <c r="A23" s="251"/>
      <c r="B23" s="253"/>
      <c r="C23" s="257" t="s">
        <v>101</v>
      </c>
      <c r="D23" s="256"/>
      <c r="E23" s="256"/>
      <c r="F23" s="256"/>
      <c r="G23" s="256"/>
      <c r="H23" s="256"/>
      <c r="I23" s="256"/>
      <c r="J23" s="256"/>
      <c r="K23" s="256"/>
      <c r="L23" s="256"/>
      <c r="M23" s="256"/>
      <c r="N23" s="256"/>
      <c r="O23" s="256"/>
      <c r="P23" s="256"/>
      <c r="Q23" s="256"/>
    </row>
    <row r="24" spans="1:17" ht="57.75">
      <c r="A24" s="251"/>
      <c r="B24" s="169"/>
      <c r="C24" s="170" t="s">
        <v>102</v>
      </c>
      <c r="D24" s="258" t="s">
        <v>103</v>
      </c>
      <c r="E24" s="259"/>
      <c r="F24" s="259"/>
      <c r="G24" s="259"/>
      <c r="H24" s="259"/>
      <c r="I24" s="259"/>
      <c r="J24" s="171"/>
      <c r="K24" s="260" t="s">
        <v>7</v>
      </c>
      <c r="L24" s="258" t="s">
        <v>8</v>
      </c>
      <c r="M24" s="259"/>
      <c r="N24" s="259"/>
      <c r="O24" s="259"/>
      <c r="P24" s="259"/>
      <c r="Q24" s="259"/>
    </row>
    <row r="25" spans="1:17" ht="15">
      <c r="A25" s="251"/>
      <c r="B25" s="169"/>
      <c r="C25" s="170"/>
      <c r="D25" s="172" t="s">
        <v>15</v>
      </c>
      <c r="E25" s="172" t="s">
        <v>10</v>
      </c>
      <c r="F25" s="172" t="s">
        <v>11</v>
      </c>
      <c r="G25" s="172" t="s">
        <v>12</v>
      </c>
      <c r="H25" s="172" t="s">
        <v>13</v>
      </c>
      <c r="I25" s="172" t="s">
        <v>14</v>
      </c>
      <c r="J25" s="173"/>
      <c r="K25" s="255"/>
      <c r="L25" s="172" t="s">
        <v>15</v>
      </c>
      <c r="M25" s="172" t="s">
        <v>10</v>
      </c>
      <c r="N25" s="172" t="s">
        <v>11</v>
      </c>
      <c r="O25" s="172" t="s">
        <v>12</v>
      </c>
      <c r="P25" s="172" t="s">
        <v>13</v>
      </c>
      <c r="Q25" s="172" t="s">
        <v>14</v>
      </c>
    </row>
    <row r="26" spans="1:17" ht="15.75">
      <c r="A26" s="174" t="s">
        <v>16</v>
      </c>
      <c r="B26" s="175"/>
      <c r="C26" s="176">
        <f>C27+C31+C37</f>
        <v>6322</v>
      </c>
      <c r="D26" s="176">
        <f>D27+D31+D37</f>
        <v>6321</v>
      </c>
      <c r="E26" s="176">
        <f>E27+E31+E37</f>
        <v>6323</v>
      </c>
      <c r="F26" s="177"/>
      <c r="G26" s="177"/>
      <c r="H26" s="177"/>
      <c r="I26" s="177"/>
      <c r="J26" s="178"/>
      <c r="K26" s="177"/>
      <c r="L26" s="179">
        <f aca="true" t="shared" si="1" ref="L26:M37">D26-C26</f>
        <v>-1</v>
      </c>
      <c r="M26" s="179">
        <f t="shared" si="1"/>
        <v>2</v>
      </c>
      <c r="N26" s="177"/>
      <c r="O26" s="177"/>
      <c r="P26" s="177"/>
      <c r="Q26" s="177"/>
    </row>
    <row r="27" spans="1:17" ht="18">
      <c r="A27" s="180" t="s">
        <v>104</v>
      </c>
      <c r="B27" s="181"/>
      <c r="C27" s="182">
        <f>SUM(C28:C29)</f>
        <v>35</v>
      </c>
      <c r="D27" s="182">
        <f>SUM(D28:D29)</f>
        <v>34</v>
      </c>
      <c r="E27" s="182">
        <f>SUM(E28:E29)</f>
        <v>34</v>
      </c>
      <c r="F27" s="177"/>
      <c r="G27" s="177"/>
      <c r="H27" s="177"/>
      <c r="I27" s="177"/>
      <c r="J27" s="178"/>
      <c r="K27" s="177"/>
      <c r="L27" s="179">
        <f t="shared" si="1"/>
        <v>-1</v>
      </c>
      <c r="M27" s="179">
        <f t="shared" si="1"/>
        <v>0</v>
      </c>
      <c r="N27" s="177"/>
      <c r="O27" s="177"/>
      <c r="P27" s="177"/>
      <c r="Q27" s="177"/>
    </row>
    <row r="28" spans="1:17" ht="15.75">
      <c r="A28" s="183" t="s">
        <v>784</v>
      </c>
      <c r="B28" s="184"/>
      <c r="C28" s="167">
        <v>35</v>
      </c>
      <c r="D28" s="167">
        <v>34</v>
      </c>
      <c r="E28" s="167">
        <v>34</v>
      </c>
      <c r="F28" s="177"/>
      <c r="G28" s="177"/>
      <c r="H28" s="177"/>
      <c r="I28" s="177"/>
      <c r="J28" s="178"/>
      <c r="K28" s="177"/>
      <c r="L28" s="179">
        <f t="shared" si="1"/>
        <v>-1</v>
      </c>
      <c r="M28" s="179">
        <f t="shared" si="1"/>
        <v>0</v>
      </c>
      <c r="N28" s="177"/>
      <c r="O28" s="177"/>
      <c r="P28" s="177"/>
      <c r="Q28" s="177"/>
    </row>
    <row r="29" spans="1:17" ht="15.75">
      <c r="A29" s="183" t="s">
        <v>682</v>
      </c>
      <c r="B29" s="184"/>
      <c r="C29" s="167">
        <v>0</v>
      </c>
      <c r="D29" s="167">
        <v>0</v>
      </c>
      <c r="E29" s="167">
        <v>0</v>
      </c>
      <c r="F29" s="177"/>
      <c r="G29" s="177"/>
      <c r="H29" s="177"/>
      <c r="I29" s="177"/>
      <c r="J29" s="178"/>
      <c r="K29" s="177"/>
      <c r="L29" s="179">
        <f t="shared" si="1"/>
        <v>0</v>
      </c>
      <c r="M29" s="179">
        <f t="shared" si="1"/>
        <v>0</v>
      </c>
      <c r="N29" s="177"/>
      <c r="O29" s="177"/>
      <c r="P29" s="177"/>
      <c r="Q29" s="177"/>
    </row>
    <row r="30" spans="1:17" ht="15.75">
      <c r="A30" s="185"/>
      <c r="B30" s="186"/>
      <c r="C30" s="178"/>
      <c r="D30" s="178"/>
      <c r="E30" s="178"/>
      <c r="F30" s="177"/>
      <c r="G30" s="177"/>
      <c r="H30" s="177"/>
      <c r="I30" s="177"/>
      <c r="J30" s="178"/>
      <c r="K30" s="177"/>
      <c r="L30" s="179">
        <f t="shared" si="1"/>
        <v>0</v>
      </c>
      <c r="M30" s="179">
        <f t="shared" si="1"/>
        <v>0</v>
      </c>
      <c r="N30" s="177"/>
      <c r="O30" s="177"/>
      <c r="P30" s="177"/>
      <c r="Q30" s="177"/>
    </row>
    <row r="31" spans="1:17" ht="18">
      <c r="A31" s="180" t="s">
        <v>105</v>
      </c>
      <c r="B31" s="181"/>
      <c r="C31" s="182">
        <f>SUM(C32:C35)</f>
        <v>6287</v>
      </c>
      <c r="D31" s="182">
        <f>SUM(D32:D35)</f>
        <v>6287</v>
      </c>
      <c r="E31" s="182">
        <f>SUM(E32:E35)</f>
        <v>6289</v>
      </c>
      <c r="F31" s="177"/>
      <c r="G31" s="177"/>
      <c r="H31" s="177"/>
      <c r="I31" s="177"/>
      <c r="J31" s="178"/>
      <c r="K31" s="177"/>
      <c r="L31" s="179">
        <f t="shared" si="1"/>
        <v>0</v>
      </c>
      <c r="M31" s="179">
        <f t="shared" si="1"/>
        <v>2</v>
      </c>
      <c r="N31" s="177"/>
      <c r="O31" s="177"/>
      <c r="P31" s="177"/>
      <c r="Q31" s="177"/>
    </row>
    <row r="32" spans="1:17" ht="15.75">
      <c r="A32" s="183" t="s">
        <v>785</v>
      </c>
      <c r="B32" s="184"/>
      <c r="C32" s="167">
        <v>4706</v>
      </c>
      <c r="D32" s="167">
        <v>4706</v>
      </c>
      <c r="E32" s="167">
        <v>4708</v>
      </c>
      <c r="F32" s="177"/>
      <c r="G32" s="177"/>
      <c r="H32" s="177"/>
      <c r="I32" s="177"/>
      <c r="J32" s="178"/>
      <c r="K32" s="177"/>
      <c r="L32" s="179">
        <f t="shared" si="1"/>
        <v>0</v>
      </c>
      <c r="M32" s="179">
        <f t="shared" si="1"/>
        <v>2</v>
      </c>
      <c r="N32" s="177"/>
      <c r="O32" s="177"/>
      <c r="P32" s="177"/>
      <c r="Q32" s="177"/>
    </row>
    <row r="33" spans="1:17" ht="15.75">
      <c r="A33" s="183" t="s">
        <v>786</v>
      </c>
      <c r="B33" s="184"/>
      <c r="C33" s="167">
        <v>293</v>
      </c>
      <c r="D33" s="167">
        <v>292</v>
      </c>
      <c r="E33" s="167">
        <v>292</v>
      </c>
      <c r="F33" s="177"/>
      <c r="G33" s="177"/>
      <c r="H33" s="177"/>
      <c r="I33" s="177"/>
      <c r="J33" s="178"/>
      <c r="K33" s="177"/>
      <c r="L33" s="179">
        <f t="shared" si="1"/>
        <v>-1</v>
      </c>
      <c r="M33" s="179">
        <f t="shared" si="1"/>
        <v>0</v>
      </c>
      <c r="N33" s="177"/>
      <c r="O33" s="177"/>
      <c r="P33" s="177"/>
      <c r="Q33" s="177"/>
    </row>
    <row r="34" spans="1:17" ht="15.75">
      <c r="A34" s="183" t="s">
        <v>787</v>
      </c>
      <c r="B34" s="184"/>
      <c r="C34" s="167">
        <v>1199</v>
      </c>
      <c r="D34" s="167">
        <v>1199</v>
      </c>
      <c r="E34" s="167">
        <v>1199</v>
      </c>
      <c r="F34" s="177"/>
      <c r="G34" s="177"/>
      <c r="H34" s="177"/>
      <c r="I34" s="177"/>
      <c r="J34" s="178"/>
      <c r="K34" s="177"/>
      <c r="L34" s="179">
        <f t="shared" si="1"/>
        <v>0</v>
      </c>
      <c r="M34" s="179">
        <f t="shared" si="1"/>
        <v>0</v>
      </c>
      <c r="N34" s="177"/>
      <c r="O34" s="177"/>
      <c r="P34" s="177"/>
      <c r="Q34" s="177"/>
    </row>
    <row r="35" spans="1:17" ht="15.75">
      <c r="A35" s="183" t="s">
        <v>788</v>
      </c>
      <c r="B35" s="184"/>
      <c r="C35" s="167">
        <v>89</v>
      </c>
      <c r="D35" s="167">
        <v>90</v>
      </c>
      <c r="E35" s="167">
        <v>90</v>
      </c>
      <c r="F35" s="177"/>
      <c r="G35" s="177"/>
      <c r="H35" s="177"/>
      <c r="I35" s="177"/>
      <c r="J35" s="178"/>
      <c r="K35" s="177"/>
      <c r="L35" s="179">
        <f t="shared" si="1"/>
        <v>1</v>
      </c>
      <c r="M35" s="179">
        <f t="shared" si="1"/>
        <v>0</v>
      </c>
      <c r="N35" s="177"/>
      <c r="O35" s="177"/>
      <c r="P35" s="177"/>
      <c r="Q35" s="177"/>
    </row>
    <row r="36" spans="1:17" ht="15.75">
      <c r="A36" s="185"/>
      <c r="B36" s="186"/>
      <c r="C36" s="178"/>
      <c r="D36" s="178"/>
      <c r="E36" s="178"/>
      <c r="F36" s="177"/>
      <c r="G36" s="177"/>
      <c r="H36" s="177"/>
      <c r="I36" s="177"/>
      <c r="J36" s="178"/>
      <c r="K36" s="177"/>
      <c r="L36" s="179">
        <f t="shared" si="1"/>
        <v>0</v>
      </c>
      <c r="M36" s="179">
        <f t="shared" si="1"/>
        <v>0</v>
      </c>
      <c r="N36" s="177"/>
      <c r="O36" s="177"/>
      <c r="P36" s="177"/>
      <c r="Q36" s="177"/>
    </row>
    <row r="37" spans="1:17" ht="15.75" thickBot="1">
      <c r="A37" s="187" t="s">
        <v>106</v>
      </c>
      <c r="B37" s="188"/>
      <c r="C37" s="189">
        <v>0</v>
      </c>
      <c r="D37" s="189">
        <v>0</v>
      </c>
      <c r="E37" s="189">
        <v>0</v>
      </c>
      <c r="F37" s="177"/>
      <c r="G37" s="177"/>
      <c r="H37" s="177"/>
      <c r="I37" s="177"/>
      <c r="J37" s="188"/>
      <c r="K37" s="177"/>
      <c r="L37" s="179">
        <f t="shared" si="1"/>
        <v>0</v>
      </c>
      <c r="M37" s="179">
        <f t="shared" si="1"/>
        <v>0</v>
      </c>
      <c r="N37" s="177"/>
      <c r="O37" s="177"/>
      <c r="P37" s="177"/>
      <c r="Q37" s="177"/>
    </row>
    <row r="38" spans="1:17" ht="15">
      <c r="A38" s="247"/>
      <c r="B38" s="248"/>
      <c r="C38" s="248"/>
      <c r="D38" s="248"/>
      <c r="E38" s="248"/>
      <c r="F38" s="248"/>
      <c r="G38" s="248"/>
      <c r="H38" s="248"/>
      <c r="I38" s="248"/>
      <c r="J38" s="248"/>
      <c r="K38" s="248"/>
      <c r="L38" s="248"/>
      <c r="M38" s="248"/>
      <c r="N38" s="248"/>
      <c r="O38" s="248"/>
      <c r="P38" s="248"/>
      <c r="Q38" s="248"/>
    </row>
  </sheetData>
  <sheetProtection/>
  <mergeCells count="22">
    <mergeCell ref="A17:Q17"/>
    <mergeCell ref="L5:Q5"/>
    <mergeCell ref="A2:Q2"/>
    <mergeCell ref="A3:A6"/>
    <mergeCell ref="B3:B4"/>
    <mergeCell ref="C3:I3"/>
    <mergeCell ref="C4:I4"/>
    <mergeCell ref="J3:J4"/>
    <mergeCell ref="K3:Q4"/>
    <mergeCell ref="D5:I5"/>
    <mergeCell ref="K5:K6"/>
    <mergeCell ref="A38:Q38"/>
    <mergeCell ref="A21:Q21"/>
    <mergeCell ref="A22:A25"/>
    <mergeCell ref="B22:B23"/>
    <mergeCell ref="C22:I22"/>
    <mergeCell ref="J22:J23"/>
    <mergeCell ref="K22:Q23"/>
    <mergeCell ref="C23:I23"/>
    <mergeCell ref="D24:I24"/>
    <mergeCell ref="K24:K25"/>
    <mergeCell ref="L24:Q2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40"/>
  <sheetViews>
    <sheetView zoomScale="140" zoomScaleNormal="140" zoomScalePageLayoutView="0" workbookViewId="0" topLeftCell="A1">
      <selection activeCell="F33" sqref="F33"/>
    </sheetView>
  </sheetViews>
  <sheetFormatPr defaultColWidth="11.421875" defaultRowHeight="15"/>
  <cols>
    <col min="1" max="1" width="13.8515625" style="10" customWidth="1"/>
    <col min="2" max="2" width="2.8515625" style="10" customWidth="1"/>
    <col min="3" max="3" width="16.140625" style="10" customWidth="1"/>
    <col min="4" max="5" width="15.00390625" style="10" bestFit="1" customWidth="1"/>
    <col min="6" max="9" width="11.421875" style="10" customWidth="1"/>
    <col min="10" max="10" width="2.8515625" style="10" customWidth="1"/>
    <col min="11" max="11" width="11.421875" style="10" customWidth="1"/>
    <col min="12" max="12" width="13.28125" style="10" bestFit="1" customWidth="1"/>
    <col min="13" max="16384" width="11.421875" style="10" customWidth="1"/>
  </cols>
  <sheetData>
    <row r="1" ht="15">
      <c r="A1" s="10" t="str">
        <f>Institución!B2</f>
        <v>Hospital General de México "Dr. Eduardo Liceaga"</v>
      </c>
    </row>
    <row r="2" spans="1:17" ht="15" customHeight="1" hidden="1">
      <c r="A2" s="78"/>
      <c r="B2" s="222" t="s">
        <v>648</v>
      </c>
      <c r="C2" s="223"/>
      <c r="D2" s="223"/>
      <c r="E2" s="223"/>
      <c r="F2" s="223"/>
      <c r="G2" s="223"/>
      <c r="H2" s="223"/>
      <c r="I2" s="223"/>
      <c r="J2" s="223"/>
      <c r="K2" s="223"/>
      <c r="L2" s="223"/>
      <c r="M2" s="223"/>
      <c r="N2" s="223"/>
      <c r="O2" s="223"/>
      <c r="P2" s="223"/>
      <c r="Q2" s="224"/>
    </row>
    <row r="3" spans="1:17" ht="15" customHeight="1" hidden="1">
      <c r="A3" s="277" t="s">
        <v>1</v>
      </c>
      <c r="B3" s="278"/>
      <c r="C3" s="220" t="s">
        <v>107</v>
      </c>
      <c r="D3" s="220"/>
      <c r="E3" s="220"/>
      <c r="F3" s="220"/>
      <c r="G3" s="220"/>
      <c r="H3" s="220"/>
      <c r="I3" s="220"/>
      <c r="J3" s="280"/>
      <c r="K3" s="279" t="s">
        <v>644</v>
      </c>
      <c r="L3" s="279"/>
      <c r="M3" s="279"/>
      <c r="N3" s="279"/>
      <c r="O3" s="279"/>
      <c r="P3" s="279"/>
      <c r="Q3" s="240"/>
    </row>
    <row r="4" spans="1:17" ht="15" hidden="1">
      <c r="A4" s="277"/>
      <c r="B4" s="278"/>
      <c r="C4" s="279" t="s">
        <v>3</v>
      </c>
      <c r="D4" s="279"/>
      <c r="E4" s="279"/>
      <c r="F4" s="279"/>
      <c r="G4" s="279"/>
      <c r="H4" s="279"/>
      <c r="I4" s="279"/>
      <c r="J4" s="280"/>
      <c r="K4" s="279"/>
      <c r="L4" s="279"/>
      <c r="M4" s="279"/>
      <c r="N4" s="279"/>
      <c r="O4" s="279"/>
      <c r="P4" s="279"/>
      <c r="Q4" s="240"/>
    </row>
    <row r="5" spans="1:17" ht="50.25" customHeight="1" hidden="1">
      <c r="A5" s="277"/>
      <c r="B5" s="79"/>
      <c r="C5" s="279" t="s">
        <v>108</v>
      </c>
      <c r="D5" s="263" t="s">
        <v>103</v>
      </c>
      <c r="E5" s="263"/>
      <c r="F5" s="263"/>
      <c r="G5" s="263"/>
      <c r="H5" s="263"/>
      <c r="I5" s="263"/>
      <c r="J5" s="80"/>
      <c r="K5" s="279" t="s">
        <v>109</v>
      </c>
      <c r="L5" s="263" t="s">
        <v>8</v>
      </c>
      <c r="M5" s="263"/>
      <c r="N5" s="263"/>
      <c r="O5" s="263"/>
      <c r="P5" s="263"/>
      <c r="Q5" s="263"/>
    </row>
    <row r="6" spans="1:17" ht="15.75" hidden="1">
      <c r="A6" s="277"/>
      <c r="B6" s="79"/>
      <c r="C6" s="279"/>
      <c r="D6" s="42" t="s">
        <v>15</v>
      </c>
      <c r="E6" s="42" t="s">
        <v>10</v>
      </c>
      <c r="F6" s="42" t="s">
        <v>11</v>
      </c>
      <c r="G6" s="42" t="s">
        <v>12</v>
      </c>
      <c r="H6" s="42" t="s">
        <v>13</v>
      </c>
      <c r="I6" s="42" t="s">
        <v>14</v>
      </c>
      <c r="J6" s="81"/>
      <c r="K6" s="279"/>
      <c r="L6" s="42" t="s">
        <v>15</v>
      </c>
      <c r="M6" s="42" t="s">
        <v>10</v>
      </c>
      <c r="N6" s="42" t="s">
        <v>11</v>
      </c>
      <c r="O6" s="42" t="s">
        <v>12</v>
      </c>
      <c r="P6" s="42" t="s">
        <v>13</v>
      </c>
      <c r="Q6" s="82" t="s">
        <v>14</v>
      </c>
    </row>
    <row r="7" spans="1:17" ht="15.75" hidden="1">
      <c r="A7" s="15" t="s">
        <v>16</v>
      </c>
      <c r="B7" s="83"/>
      <c r="C7" s="6">
        <f>C8+C11+C14</f>
        <v>0</v>
      </c>
      <c r="D7" s="6">
        <f>D8+D11+D14</f>
        <v>0</v>
      </c>
      <c r="E7" s="93"/>
      <c r="F7" s="93"/>
      <c r="G7" s="93"/>
      <c r="H7" s="93"/>
      <c r="I7" s="93"/>
      <c r="J7" s="81"/>
      <c r="K7" s="93"/>
      <c r="L7" s="7" t="e">
        <f>(D7)/(C7*1.033)-1</f>
        <v>#DIV/0!</v>
      </c>
      <c r="M7" s="93"/>
      <c r="N7" s="93"/>
      <c r="O7" s="93"/>
      <c r="P7" s="93"/>
      <c r="Q7" s="93"/>
    </row>
    <row r="8" spans="1:17" ht="25.5" hidden="1">
      <c r="A8" s="19" t="s">
        <v>104</v>
      </c>
      <c r="B8" s="84"/>
      <c r="C8" s="85"/>
      <c r="D8" s="85"/>
      <c r="E8" s="94"/>
      <c r="F8" s="94"/>
      <c r="G8" s="95"/>
      <c r="H8" s="95"/>
      <c r="I8" s="96"/>
      <c r="J8" s="81"/>
      <c r="K8" s="93"/>
      <c r="L8" s="7" t="e">
        <f aca="true" t="shared" si="0" ref="L8:L14">(D8)/(C8*1.033)-1</f>
        <v>#DIV/0!</v>
      </c>
      <c r="M8" s="93"/>
      <c r="N8" s="93"/>
      <c r="O8" s="93"/>
      <c r="P8" s="93"/>
      <c r="Q8" s="93"/>
    </row>
    <row r="9" spans="1:17" ht="15.75" hidden="1">
      <c r="A9" s="145" t="s">
        <v>681</v>
      </c>
      <c r="B9" s="87"/>
      <c r="C9" s="81"/>
      <c r="D9" s="81"/>
      <c r="E9" s="97"/>
      <c r="F9" s="98"/>
      <c r="G9" s="99"/>
      <c r="H9" s="99"/>
      <c r="I9" s="98"/>
      <c r="J9" s="81"/>
      <c r="K9" s="93"/>
      <c r="L9" s="7" t="e">
        <f t="shared" si="0"/>
        <v>#DIV/0!</v>
      </c>
      <c r="M9" s="93"/>
      <c r="N9" s="93"/>
      <c r="O9" s="93"/>
      <c r="P9" s="93"/>
      <c r="Q9" s="93"/>
    </row>
    <row r="10" spans="1:17" ht="15.75" hidden="1">
      <c r="A10" s="145" t="s">
        <v>682</v>
      </c>
      <c r="B10" s="87"/>
      <c r="C10" s="81"/>
      <c r="D10" s="81"/>
      <c r="E10" s="97"/>
      <c r="F10" s="98"/>
      <c r="G10" s="99"/>
      <c r="H10" s="99"/>
      <c r="I10" s="98"/>
      <c r="J10" s="81"/>
      <c r="K10" s="93"/>
      <c r="L10" s="7" t="e">
        <f t="shared" si="0"/>
        <v>#DIV/0!</v>
      </c>
      <c r="M10" s="93"/>
      <c r="N10" s="93"/>
      <c r="O10" s="93"/>
      <c r="P10" s="93"/>
      <c r="Q10" s="93"/>
    </row>
    <row r="11" spans="1:17" ht="18" hidden="1">
      <c r="A11" s="19" t="s">
        <v>105</v>
      </c>
      <c r="B11" s="84"/>
      <c r="C11" s="85"/>
      <c r="D11" s="86"/>
      <c r="E11" s="94"/>
      <c r="F11" s="94"/>
      <c r="G11" s="95"/>
      <c r="H11" s="95"/>
      <c r="I11" s="95"/>
      <c r="J11" s="81"/>
      <c r="K11" s="93"/>
      <c r="L11" s="7" t="e">
        <f t="shared" si="0"/>
        <v>#DIV/0!</v>
      </c>
      <c r="M11" s="93"/>
      <c r="N11" s="93"/>
      <c r="O11" s="93"/>
      <c r="P11" s="93"/>
      <c r="Q11" s="93"/>
    </row>
    <row r="12" spans="1:17" ht="15.75" hidden="1">
      <c r="A12" s="145" t="s">
        <v>683</v>
      </c>
      <c r="B12" s="87"/>
      <c r="C12" s="81"/>
      <c r="D12" s="81"/>
      <c r="E12" s="97"/>
      <c r="F12" s="98"/>
      <c r="G12" s="99"/>
      <c r="H12" s="99"/>
      <c r="I12" s="98"/>
      <c r="J12" s="81"/>
      <c r="K12" s="93"/>
      <c r="L12" s="7" t="e">
        <f t="shared" si="0"/>
        <v>#DIV/0!</v>
      </c>
      <c r="M12" s="93"/>
      <c r="N12" s="93"/>
      <c r="O12" s="93"/>
      <c r="P12" s="93"/>
      <c r="Q12" s="93"/>
    </row>
    <row r="13" spans="1:17" ht="15" hidden="1">
      <c r="A13" s="145" t="s">
        <v>686</v>
      </c>
      <c r="B13" s="88"/>
      <c r="C13" s="89"/>
      <c r="D13" s="90"/>
      <c r="E13" s="94"/>
      <c r="F13" s="94"/>
      <c r="G13" s="95"/>
      <c r="H13" s="95"/>
      <c r="I13" s="95"/>
      <c r="J13" s="90"/>
      <c r="K13" s="93"/>
      <c r="L13" s="7" t="e">
        <f t="shared" si="0"/>
        <v>#DIV/0!</v>
      </c>
      <c r="M13" s="93"/>
      <c r="N13" s="93"/>
      <c r="O13" s="93"/>
      <c r="P13" s="93"/>
      <c r="Q13" s="93"/>
    </row>
    <row r="14" spans="1:17" ht="15.75" hidden="1" thickBot="1">
      <c r="A14" s="75" t="s">
        <v>106</v>
      </c>
      <c r="B14" s="91"/>
      <c r="C14" s="92">
        <f>C13+C12</f>
        <v>0</v>
      </c>
      <c r="D14" s="92">
        <f>D13+D12</f>
        <v>0</v>
      </c>
      <c r="E14" s="100"/>
      <c r="F14" s="100"/>
      <c r="G14" s="101"/>
      <c r="H14" s="101"/>
      <c r="I14" s="101"/>
      <c r="J14" s="76"/>
      <c r="K14" s="93"/>
      <c r="L14" s="7" t="e">
        <f t="shared" si="0"/>
        <v>#DIV/0!</v>
      </c>
      <c r="M14" s="93"/>
      <c r="N14" s="93"/>
      <c r="O14" s="93"/>
      <c r="P14" s="93"/>
      <c r="Q14" s="93"/>
    </row>
    <row r="15" spans="1:17" ht="25.5" customHeight="1" hidden="1">
      <c r="A15" s="261" t="s">
        <v>649</v>
      </c>
      <c r="B15" s="262"/>
      <c r="C15" s="262"/>
      <c r="D15" s="262"/>
      <c r="E15" s="262"/>
      <c r="F15" s="262"/>
      <c r="G15" s="262"/>
      <c r="H15" s="262"/>
      <c r="I15" s="262"/>
      <c r="J15" s="262"/>
      <c r="K15" s="262"/>
      <c r="L15" s="262"/>
      <c r="M15" s="262"/>
      <c r="N15" s="262"/>
      <c r="O15" s="262"/>
      <c r="P15" s="262"/>
      <c r="Q15" s="262"/>
    </row>
    <row r="16" ht="15" hidden="1">
      <c r="C16" s="10" t="s">
        <v>690</v>
      </c>
    </row>
    <row r="17" ht="15" hidden="1">
      <c r="C17" s="10" t="s">
        <v>689</v>
      </c>
    </row>
    <row r="18" ht="15" hidden="1">
      <c r="C18" s="10" t="s">
        <v>688</v>
      </c>
    </row>
    <row r="19" ht="15" hidden="1">
      <c r="C19" s="10" t="s">
        <v>691</v>
      </c>
    </row>
    <row r="20" ht="15" hidden="1"/>
    <row r="21" ht="15" hidden="1"/>
    <row r="22" spans="1:17" ht="15.75" thickBot="1">
      <c r="A22" s="168" t="str">
        <f>'[1]Institución'!B2</f>
        <v>Hospital General de México "Dr. Eduardo Liceaga"</v>
      </c>
      <c r="B22" s="168"/>
      <c r="C22" s="168"/>
      <c r="D22" s="168"/>
      <c r="E22" s="168"/>
      <c r="F22" s="168"/>
      <c r="G22" s="168"/>
      <c r="H22" s="168"/>
      <c r="I22" s="168"/>
      <c r="J22" s="168"/>
      <c r="K22" s="168"/>
      <c r="L22" s="168"/>
      <c r="M22" s="168"/>
      <c r="N22" s="168"/>
      <c r="O22" s="168"/>
      <c r="P22" s="168"/>
      <c r="Q22" s="168"/>
    </row>
    <row r="23" spans="1:17" ht="15">
      <c r="A23" s="190"/>
      <c r="B23" s="249" t="s">
        <v>648</v>
      </c>
      <c r="C23" s="248"/>
      <c r="D23" s="248"/>
      <c r="E23" s="248"/>
      <c r="F23" s="248"/>
      <c r="G23" s="248"/>
      <c r="H23" s="248"/>
      <c r="I23" s="248"/>
      <c r="J23" s="248"/>
      <c r="K23" s="248"/>
      <c r="L23" s="248"/>
      <c r="M23" s="248"/>
      <c r="N23" s="248"/>
      <c r="O23" s="248"/>
      <c r="P23" s="248"/>
      <c r="Q23" s="270"/>
    </row>
    <row r="24" spans="1:17" ht="15">
      <c r="A24" s="271" t="s">
        <v>1</v>
      </c>
      <c r="B24" s="272"/>
      <c r="C24" s="273" t="s">
        <v>107</v>
      </c>
      <c r="D24" s="255"/>
      <c r="E24" s="255"/>
      <c r="F24" s="255"/>
      <c r="G24" s="255"/>
      <c r="H24" s="255"/>
      <c r="I24" s="255"/>
      <c r="J24" s="274"/>
      <c r="K24" s="275" t="s">
        <v>789</v>
      </c>
      <c r="L24" s="255"/>
      <c r="M24" s="255"/>
      <c r="N24" s="255"/>
      <c r="O24" s="255"/>
      <c r="P24" s="255"/>
      <c r="Q24" s="276"/>
    </row>
    <row r="25" spans="1:17" ht="15">
      <c r="A25" s="251"/>
      <c r="B25" s="251"/>
      <c r="C25" s="275" t="s">
        <v>3</v>
      </c>
      <c r="D25" s="255"/>
      <c r="E25" s="255"/>
      <c r="F25" s="255"/>
      <c r="G25" s="255"/>
      <c r="H25" s="255"/>
      <c r="I25" s="255"/>
      <c r="J25" s="253"/>
      <c r="K25" s="255"/>
      <c r="L25" s="255"/>
      <c r="M25" s="255"/>
      <c r="N25" s="255"/>
      <c r="O25" s="255"/>
      <c r="P25" s="255"/>
      <c r="Q25" s="276"/>
    </row>
    <row r="26" spans="1:17" ht="15">
      <c r="A26" s="251"/>
      <c r="B26" s="191"/>
      <c r="C26" s="275" t="s">
        <v>108</v>
      </c>
      <c r="D26" s="258" t="s">
        <v>103</v>
      </c>
      <c r="E26" s="259"/>
      <c r="F26" s="259"/>
      <c r="G26" s="259"/>
      <c r="H26" s="259"/>
      <c r="I26" s="259"/>
      <c r="J26" s="192"/>
      <c r="K26" s="275" t="s">
        <v>109</v>
      </c>
      <c r="L26" s="258" t="s">
        <v>8</v>
      </c>
      <c r="M26" s="259"/>
      <c r="N26" s="259"/>
      <c r="O26" s="259"/>
      <c r="P26" s="259"/>
      <c r="Q26" s="259"/>
    </row>
    <row r="27" spans="1:17" ht="15.75">
      <c r="A27" s="251"/>
      <c r="B27" s="191"/>
      <c r="C27" s="255"/>
      <c r="D27" s="193" t="s">
        <v>15</v>
      </c>
      <c r="E27" s="193" t="s">
        <v>10</v>
      </c>
      <c r="F27" s="193" t="s">
        <v>11</v>
      </c>
      <c r="G27" s="193" t="s">
        <v>12</v>
      </c>
      <c r="H27" s="193" t="s">
        <v>13</v>
      </c>
      <c r="I27" s="193" t="s">
        <v>14</v>
      </c>
      <c r="J27" s="178"/>
      <c r="K27" s="255"/>
      <c r="L27" s="193" t="s">
        <v>15</v>
      </c>
      <c r="M27" s="193" t="s">
        <v>10</v>
      </c>
      <c r="N27" s="193" t="s">
        <v>11</v>
      </c>
      <c r="O27" s="193" t="s">
        <v>12</v>
      </c>
      <c r="P27" s="193" t="s">
        <v>13</v>
      </c>
      <c r="Q27" s="194" t="s">
        <v>14</v>
      </c>
    </row>
    <row r="28" spans="1:17" ht="15.75">
      <c r="A28" s="174" t="s">
        <v>16</v>
      </c>
      <c r="B28" s="195"/>
      <c r="C28" s="176">
        <f>C29+C33+C39</f>
        <v>2373046040.360555</v>
      </c>
      <c r="D28" s="176">
        <f>D29+D33+D39</f>
        <v>2511617934.375674</v>
      </c>
      <c r="E28" s="176">
        <f>E29+E33+E39</f>
        <v>2580039641.7738376</v>
      </c>
      <c r="F28" s="196"/>
      <c r="G28" s="196"/>
      <c r="H28" s="196"/>
      <c r="I28" s="196"/>
      <c r="J28" s="178"/>
      <c r="K28" s="196"/>
      <c r="L28" s="197">
        <f aca="true" t="shared" si="1" ref="L28:M39">(D28)/(C28*1.033)-1</f>
        <v>0.024582867981792322</v>
      </c>
      <c r="M28" s="197">
        <f t="shared" si="1"/>
        <v>-0.005573974578520602</v>
      </c>
      <c r="N28" s="196"/>
      <c r="O28" s="196"/>
      <c r="P28" s="196"/>
      <c r="Q28" s="196"/>
    </row>
    <row r="29" spans="1:17" ht="25.5">
      <c r="A29" s="180" t="s">
        <v>104</v>
      </c>
      <c r="B29" s="198"/>
      <c r="C29" s="199">
        <f>SUM(C30:C31)</f>
        <v>30608009.27620003</v>
      </c>
      <c r="D29" s="199">
        <f>SUM(D30:D31)</f>
        <v>26043103.677799992</v>
      </c>
      <c r="E29" s="199">
        <f>SUM(E30:E31)</f>
        <v>26084600.436200004</v>
      </c>
      <c r="F29" s="200"/>
      <c r="G29" s="201"/>
      <c r="H29" s="201"/>
      <c r="I29" s="202"/>
      <c r="J29" s="178"/>
      <c r="K29" s="196"/>
      <c r="L29" s="197">
        <f t="shared" si="1"/>
        <v>-0.1763222509429847</v>
      </c>
      <c r="M29" s="197">
        <f t="shared" si="1"/>
        <v>-0.03040330339063224</v>
      </c>
      <c r="N29" s="196"/>
      <c r="O29" s="196"/>
      <c r="P29" s="196"/>
      <c r="Q29" s="196"/>
    </row>
    <row r="30" spans="1:17" ht="15.75">
      <c r="A30" s="183" t="s">
        <v>784</v>
      </c>
      <c r="B30" s="184"/>
      <c r="C30" s="203">
        <v>30608009.27620003</v>
      </c>
      <c r="D30" s="203">
        <v>26043103.677799992</v>
      </c>
      <c r="E30" s="203">
        <v>26084600.436200004</v>
      </c>
      <c r="F30" s="204"/>
      <c r="G30" s="205"/>
      <c r="H30" s="205"/>
      <c r="I30" s="204"/>
      <c r="J30" s="178"/>
      <c r="K30" s="196"/>
      <c r="L30" s="197">
        <f t="shared" si="1"/>
        <v>-0.1763222509429847</v>
      </c>
      <c r="M30" s="197">
        <f t="shared" si="1"/>
        <v>-0.03040330339063224</v>
      </c>
      <c r="N30" s="196"/>
      <c r="O30" s="196"/>
      <c r="P30" s="196"/>
      <c r="Q30" s="196"/>
    </row>
    <row r="31" spans="1:17" ht="15.75">
      <c r="A31" s="183" t="s">
        <v>682</v>
      </c>
      <c r="B31" s="184"/>
      <c r="C31" s="203">
        <v>0</v>
      </c>
      <c r="D31" s="203">
        <v>0</v>
      </c>
      <c r="E31" s="203">
        <v>0</v>
      </c>
      <c r="F31" s="204"/>
      <c r="G31" s="205"/>
      <c r="H31" s="205"/>
      <c r="I31" s="204"/>
      <c r="J31" s="178"/>
      <c r="K31" s="196"/>
      <c r="L31" s="197" t="e">
        <f t="shared" si="1"/>
        <v>#DIV/0!</v>
      </c>
      <c r="M31" s="197" t="e">
        <f t="shared" si="1"/>
        <v>#DIV/0!</v>
      </c>
      <c r="N31" s="196"/>
      <c r="O31" s="196"/>
      <c r="P31" s="196"/>
      <c r="Q31" s="196"/>
    </row>
    <row r="32" spans="1:17" ht="15.75">
      <c r="A32" s="185"/>
      <c r="B32" s="206"/>
      <c r="C32" s="178"/>
      <c r="D32" s="178"/>
      <c r="E32" s="178"/>
      <c r="F32" s="204"/>
      <c r="G32" s="205"/>
      <c r="H32" s="205"/>
      <c r="I32" s="204"/>
      <c r="J32" s="178"/>
      <c r="K32" s="196"/>
      <c r="L32" s="197" t="e">
        <f t="shared" si="1"/>
        <v>#DIV/0!</v>
      </c>
      <c r="M32" s="197" t="e">
        <f t="shared" si="1"/>
        <v>#DIV/0!</v>
      </c>
      <c r="N32" s="196"/>
      <c r="O32" s="196"/>
      <c r="P32" s="196"/>
      <c r="Q32" s="196"/>
    </row>
    <row r="33" spans="1:17" ht="18">
      <c r="A33" s="180" t="s">
        <v>105</v>
      </c>
      <c r="B33" s="198"/>
      <c r="C33" s="199">
        <f>SUM(C34:C37)</f>
        <v>2342438031.0843554</v>
      </c>
      <c r="D33" s="199">
        <f>SUM(D34:D37)</f>
        <v>2485574830.6978736</v>
      </c>
      <c r="E33" s="199">
        <f>SUM(E34:E37)</f>
        <v>2553955041.3376374</v>
      </c>
      <c r="F33" s="200"/>
      <c r="G33" s="201"/>
      <c r="H33" s="201"/>
      <c r="I33" s="201"/>
      <c r="J33" s="178"/>
      <c r="K33" s="196"/>
      <c r="L33" s="197">
        <f t="shared" si="1"/>
        <v>0.0272080412679514</v>
      </c>
      <c r="M33" s="197">
        <f t="shared" si="1"/>
        <v>-0.005313820357244481</v>
      </c>
      <c r="N33" s="196"/>
      <c r="O33" s="196"/>
      <c r="P33" s="196"/>
      <c r="Q33" s="196"/>
    </row>
    <row r="34" spans="1:17" ht="15.75">
      <c r="A34" s="183" t="s">
        <v>785</v>
      </c>
      <c r="B34" s="184"/>
      <c r="C34" s="203">
        <v>1868737468.6281433</v>
      </c>
      <c r="D34" s="203">
        <v>1987064464.5729518</v>
      </c>
      <c r="E34" s="203">
        <v>2033823172.4793057</v>
      </c>
      <c r="F34" s="204"/>
      <c r="G34" s="205"/>
      <c r="H34" s="205"/>
      <c r="I34" s="204"/>
      <c r="J34" s="178"/>
      <c r="K34" s="196"/>
      <c r="L34" s="197">
        <f t="shared" si="1"/>
        <v>0.02935064706633228</v>
      </c>
      <c r="M34" s="197">
        <f t="shared" si="1"/>
        <v>-0.009165972356134588</v>
      </c>
      <c r="N34" s="196"/>
      <c r="O34" s="196"/>
      <c r="P34" s="196"/>
      <c r="Q34" s="196"/>
    </row>
    <row r="35" spans="1:17" ht="15.75">
      <c r="A35" s="183" t="s">
        <v>786</v>
      </c>
      <c r="B35" s="184"/>
      <c r="C35" s="203">
        <v>170213462.20781374</v>
      </c>
      <c r="D35" s="203">
        <v>170574709.29575786</v>
      </c>
      <c r="E35" s="203">
        <v>175845214.4492313</v>
      </c>
      <c r="F35" s="204"/>
      <c r="G35" s="205"/>
      <c r="H35" s="205"/>
      <c r="I35" s="204"/>
      <c r="J35" s="178"/>
      <c r="K35" s="196"/>
      <c r="L35" s="197">
        <f t="shared" si="1"/>
        <v>-0.02989127012546766</v>
      </c>
      <c r="M35" s="197">
        <f t="shared" si="1"/>
        <v>-0.0020343517460220673</v>
      </c>
      <c r="N35" s="196"/>
      <c r="O35" s="196"/>
      <c r="P35" s="196"/>
      <c r="Q35" s="196"/>
    </row>
    <row r="36" spans="1:17" ht="15.75">
      <c r="A36" s="183" t="s">
        <v>787</v>
      </c>
      <c r="B36" s="184"/>
      <c r="C36" s="203">
        <v>275368050.1776649</v>
      </c>
      <c r="D36" s="203">
        <v>298457567.1928003</v>
      </c>
      <c r="E36" s="203">
        <v>313562184.5772053</v>
      </c>
      <c r="F36" s="204"/>
      <c r="G36" s="205"/>
      <c r="H36" s="205"/>
      <c r="I36" s="204"/>
      <c r="J36" s="178"/>
      <c r="K36" s="196"/>
      <c r="L36" s="197">
        <f t="shared" si="1"/>
        <v>0.04922522620211556</v>
      </c>
      <c r="M36" s="197">
        <f t="shared" si="1"/>
        <v>0.017046396432854438</v>
      </c>
      <c r="N36" s="196"/>
      <c r="O36" s="196"/>
      <c r="P36" s="196"/>
      <c r="Q36" s="196"/>
    </row>
    <row r="37" spans="1:17" ht="15.75">
      <c r="A37" s="183" t="s">
        <v>788</v>
      </c>
      <c r="B37" s="184"/>
      <c r="C37" s="203">
        <v>28119050.070733316</v>
      </c>
      <c r="D37" s="203">
        <v>29478089.636363383</v>
      </c>
      <c r="E37" s="203">
        <v>30724469.831895355</v>
      </c>
      <c r="F37" s="204"/>
      <c r="G37" s="205"/>
      <c r="H37" s="205"/>
      <c r="I37" s="204"/>
      <c r="J37" s="178"/>
      <c r="K37" s="196"/>
      <c r="L37" s="197">
        <f t="shared" si="1"/>
        <v>0.01484185041776831</v>
      </c>
      <c r="M37" s="197">
        <f t="shared" si="1"/>
        <v>0.008985072286337825</v>
      </c>
      <c r="N37" s="196"/>
      <c r="O37" s="196"/>
      <c r="P37" s="196"/>
      <c r="Q37" s="196"/>
    </row>
    <row r="38" spans="1:17" ht="15.75">
      <c r="A38" s="185"/>
      <c r="B38" s="206"/>
      <c r="C38" s="178"/>
      <c r="D38" s="178"/>
      <c r="E38" s="178"/>
      <c r="F38" s="204"/>
      <c r="G38" s="205"/>
      <c r="H38" s="205"/>
      <c r="I38" s="204"/>
      <c r="J38" s="178"/>
      <c r="K38" s="196"/>
      <c r="L38" s="197" t="e">
        <f t="shared" si="1"/>
        <v>#DIV/0!</v>
      </c>
      <c r="M38" s="197" t="e">
        <f t="shared" si="1"/>
        <v>#DIV/0!</v>
      </c>
      <c r="N38" s="196"/>
      <c r="O38" s="196"/>
      <c r="P38" s="196"/>
      <c r="Q38" s="196"/>
    </row>
    <row r="39" spans="1:17" ht="15.75" thickBot="1">
      <c r="A39" s="187" t="s">
        <v>106</v>
      </c>
      <c r="B39" s="207"/>
      <c r="C39" s="208">
        <v>0</v>
      </c>
      <c r="D39" s="209">
        <v>0</v>
      </c>
      <c r="E39" s="209">
        <v>0</v>
      </c>
      <c r="F39" s="210"/>
      <c r="G39" s="211"/>
      <c r="H39" s="211"/>
      <c r="I39" s="211"/>
      <c r="J39" s="188"/>
      <c r="K39" s="196"/>
      <c r="L39" s="197" t="e">
        <f t="shared" si="1"/>
        <v>#DIV/0!</v>
      </c>
      <c r="M39" s="197" t="e">
        <f t="shared" si="1"/>
        <v>#DIV/0!</v>
      </c>
      <c r="N39" s="196"/>
      <c r="O39" s="196"/>
      <c r="P39" s="196"/>
      <c r="Q39" s="196"/>
    </row>
    <row r="40" spans="1:17" ht="15">
      <c r="A40" s="247" t="s">
        <v>649</v>
      </c>
      <c r="B40" s="248"/>
      <c r="C40" s="248"/>
      <c r="D40" s="248"/>
      <c r="E40" s="248"/>
      <c r="F40" s="248"/>
      <c r="G40" s="248"/>
      <c r="H40" s="248"/>
      <c r="I40" s="248"/>
      <c r="J40" s="248"/>
      <c r="K40" s="248"/>
      <c r="L40" s="248"/>
      <c r="M40" s="248"/>
      <c r="N40" s="248"/>
      <c r="O40" s="248"/>
      <c r="P40" s="248"/>
      <c r="Q40" s="248"/>
    </row>
  </sheetData>
  <sheetProtection/>
  <mergeCells count="24">
    <mergeCell ref="B2:Q2"/>
    <mergeCell ref="A15:Q15"/>
    <mergeCell ref="A3:A6"/>
    <mergeCell ref="B3:B4"/>
    <mergeCell ref="C3:I3"/>
    <mergeCell ref="C4:I4"/>
    <mergeCell ref="J3:J4"/>
    <mergeCell ref="C5:C6"/>
    <mergeCell ref="D5:I5"/>
    <mergeCell ref="K5:K6"/>
    <mergeCell ref="L5:Q5"/>
    <mergeCell ref="K3:Q4"/>
    <mergeCell ref="A40:Q40"/>
    <mergeCell ref="B23:Q23"/>
    <mergeCell ref="A24:A27"/>
    <mergeCell ref="B24:B25"/>
    <mergeCell ref="C24:I24"/>
    <mergeCell ref="J24:J25"/>
    <mergeCell ref="K24:Q25"/>
    <mergeCell ref="C25:I25"/>
    <mergeCell ref="C26:C27"/>
    <mergeCell ref="D26:I26"/>
    <mergeCell ref="K26:K27"/>
    <mergeCell ref="L26:Q2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15"/>
  <sheetViews>
    <sheetView tabSelected="1" zoomScale="130" zoomScaleNormal="130" zoomScalePageLayoutView="0" workbookViewId="0" topLeftCell="A1">
      <selection activeCell="G9" sqref="G9:I9"/>
    </sheetView>
  </sheetViews>
  <sheetFormatPr defaultColWidth="11.421875" defaultRowHeight="15"/>
  <cols>
    <col min="1" max="1" width="27.421875" style="10" customWidth="1"/>
    <col min="2" max="2" width="2.7109375" style="10" customWidth="1"/>
    <col min="3" max="3" width="10.140625" style="10" customWidth="1"/>
    <col min="4" max="5" width="11.421875" style="10" customWidth="1"/>
    <col min="6" max="6" width="3.7109375" style="10" customWidth="1"/>
    <col min="7" max="9" width="11.421875" style="10" customWidth="1"/>
    <col min="10" max="10" width="3.421875" style="10" customWidth="1"/>
    <col min="11" max="15" width="12.7109375" style="10" customWidth="1"/>
    <col min="16" max="16" width="3.00390625" style="10" customWidth="1"/>
    <col min="17" max="18" width="12.7109375" style="10" customWidth="1"/>
    <col min="19" max="16384" width="11.421875" style="10" customWidth="1"/>
  </cols>
  <sheetData>
    <row r="1" ht="15.75" thickBot="1">
      <c r="A1" s="10" t="str">
        <f>Institución!B2</f>
        <v>Hospital General de México "Dr. Eduardo Liceaga"</v>
      </c>
    </row>
    <row r="2" spans="1:18" ht="15">
      <c r="A2" s="78"/>
      <c r="B2" s="223" t="s">
        <v>110</v>
      </c>
      <c r="C2" s="223"/>
      <c r="D2" s="223"/>
      <c r="E2" s="223"/>
      <c r="F2" s="223"/>
      <c r="G2" s="223"/>
      <c r="H2" s="223"/>
      <c r="I2" s="223"/>
      <c r="J2" s="223"/>
      <c r="K2" s="223"/>
      <c r="L2" s="223"/>
      <c r="M2" s="223"/>
      <c r="N2" s="102"/>
      <c r="O2" s="102"/>
      <c r="P2" s="103"/>
      <c r="Q2" s="103"/>
      <c r="R2" s="104"/>
    </row>
    <row r="3" spans="1:21" ht="15" customHeight="1" thickBot="1">
      <c r="A3" s="277" t="s">
        <v>111</v>
      </c>
      <c r="B3" s="280"/>
      <c r="C3" s="279" t="s">
        <v>115</v>
      </c>
      <c r="D3" s="279"/>
      <c r="E3" s="279"/>
      <c r="F3" s="280"/>
      <c r="G3" s="279" t="s">
        <v>680</v>
      </c>
      <c r="H3" s="279"/>
      <c r="I3" s="279"/>
      <c r="J3" s="105"/>
      <c r="K3" s="279" t="s">
        <v>121</v>
      </c>
      <c r="L3" s="279"/>
      <c r="M3" s="279"/>
      <c r="N3" s="279"/>
      <c r="O3" s="279"/>
      <c r="P3" s="106"/>
      <c r="Q3" s="279" t="s">
        <v>131</v>
      </c>
      <c r="R3" s="240"/>
      <c r="S3" s="107"/>
      <c r="T3" s="107"/>
      <c r="U3" s="108"/>
    </row>
    <row r="4" spans="1:18" ht="33.75" thickBot="1">
      <c r="A4" s="277"/>
      <c r="B4" s="280"/>
      <c r="C4" s="109" t="s">
        <v>116</v>
      </c>
      <c r="D4" s="110" t="s">
        <v>117</v>
      </c>
      <c r="E4" s="111" t="s">
        <v>118</v>
      </c>
      <c r="F4" s="280"/>
      <c r="G4" s="109" t="s">
        <v>116</v>
      </c>
      <c r="H4" s="110" t="s">
        <v>117</v>
      </c>
      <c r="I4" s="111" t="s">
        <v>118</v>
      </c>
      <c r="J4" s="105"/>
      <c r="K4" s="109" t="s">
        <v>123</v>
      </c>
      <c r="L4" s="110" t="s">
        <v>124</v>
      </c>
      <c r="M4" s="110" t="s">
        <v>125</v>
      </c>
      <c r="N4" s="110" t="s">
        <v>126</v>
      </c>
      <c r="O4" s="111" t="s">
        <v>127</v>
      </c>
      <c r="P4" s="112"/>
      <c r="Q4" s="109" t="s">
        <v>650</v>
      </c>
      <c r="R4" s="111" t="s">
        <v>117</v>
      </c>
    </row>
    <row r="5" spans="1:18" ht="15">
      <c r="A5" s="277"/>
      <c r="B5" s="105"/>
      <c r="C5" s="42"/>
      <c r="D5" s="42" t="s">
        <v>119</v>
      </c>
      <c r="E5" s="42"/>
      <c r="F5" s="113"/>
      <c r="G5" s="42"/>
      <c r="H5" s="42" t="s">
        <v>120</v>
      </c>
      <c r="I5" s="42"/>
      <c r="J5" s="113"/>
      <c r="K5" s="42" t="s">
        <v>122</v>
      </c>
      <c r="L5" s="114" t="s">
        <v>651</v>
      </c>
      <c r="M5" s="42" t="s">
        <v>128</v>
      </c>
      <c r="N5" s="42" t="s">
        <v>129</v>
      </c>
      <c r="O5" s="42" t="s">
        <v>130</v>
      </c>
      <c r="P5" s="106"/>
      <c r="Q5" s="42"/>
      <c r="R5" s="82" t="s">
        <v>132</v>
      </c>
    </row>
    <row r="6" spans="1:18" ht="15.75">
      <c r="A6" s="15" t="s">
        <v>16</v>
      </c>
      <c r="B6" s="115"/>
      <c r="C6" s="6">
        <f>C7+C8+C9</f>
        <v>9221557.93</v>
      </c>
      <c r="D6" s="9" t="e">
        <f>D7+D8+D9</f>
        <v>#DIV/0!</v>
      </c>
      <c r="E6" s="6">
        <f>E7+E8+E9</f>
        <v>1</v>
      </c>
      <c r="F6" s="81"/>
      <c r="G6" s="6">
        <f>G7+G8+G9</f>
        <v>3575910.56</v>
      </c>
      <c r="H6" s="9" t="e">
        <f>H7+H8+H9</f>
        <v>#DIV/0!</v>
      </c>
      <c r="I6" s="6">
        <f>I7+I8+I9</f>
        <v>1</v>
      </c>
      <c r="J6" s="81"/>
      <c r="K6" s="147">
        <f>SUM(K7:K9)</f>
        <v>0</v>
      </c>
      <c r="L6" s="147">
        <f>SUM(L7:L9)</f>
        <v>0</v>
      </c>
      <c r="M6" s="147">
        <f>SUM(M7:M9)</f>
        <v>0</v>
      </c>
      <c r="N6" s="147">
        <f>SUM(N7:N9)</f>
        <v>0</v>
      </c>
      <c r="O6" s="147">
        <f>SUM(O7:O9)</f>
        <v>0</v>
      </c>
      <c r="P6" s="116"/>
      <c r="Q6" s="7">
        <f>(G6)/(C6*1.033)-1</f>
        <v>-0.62461058075298</v>
      </c>
      <c r="R6" s="8" t="e">
        <f>H6-D6</f>
        <v>#DIV/0!</v>
      </c>
    </row>
    <row r="7" spans="1:18" ht="27.75" customHeight="1">
      <c r="A7" s="22" t="s">
        <v>112</v>
      </c>
      <c r="B7" s="117"/>
      <c r="C7" s="116">
        <v>0</v>
      </c>
      <c r="D7" s="118" t="e">
        <f>C7/D9</f>
        <v>#DIV/0!</v>
      </c>
      <c r="E7" s="116">
        <v>0</v>
      </c>
      <c r="F7" s="81"/>
      <c r="G7" s="119">
        <v>0</v>
      </c>
      <c r="H7" s="146" t="e">
        <f>G7/H9</f>
        <v>#DIV/0!</v>
      </c>
      <c r="I7" s="119">
        <v>0</v>
      </c>
      <c r="J7" s="116"/>
      <c r="K7" s="148">
        <v>0</v>
      </c>
      <c r="L7" s="148">
        <v>0</v>
      </c>
      <c r="M7" s="148">
        <v>0</v>
      </c>
      <c r="N7" s="148">
        <v>0</v>
      </c>
      <c r="O7" s="148">
        <v>0</v>
      </c>
      <c r="P7" s="116"/>
      <c r="Q7" s="7" t="e">
        <f>(G7)/(C7*1.033)-1</f>
        <v>#DIV/0!</v>
      </c>
      <c r="R7" s="8" t="e">
        <f>H7-D7</f>
        <v>#DIV/0!</v>
      </c>
    </row>
    <row r="8" spans="1:18" ht="27.75" customHeight="1">
      <c r="A8" s="22" t="s">
        <v>113</v>
      </c>
      <c r="B8" s="117"/>
      <c r="C8" s="116">
        <v>9221557.93</v>
      </c>
      <c r="D8" s="118">
        <v>1</v>
      </c>
      <c r="E8" s="116">
        <v>1</v>
      </c>
      <c r="F8" s="81"/>
      <c r="G8" s="119">
        <v>3575910.56</v>
      </c>
      <c r="H8" s="146">
        <v>0.38</v>
      </c>
      <c r="I8" s="119">
        <v>1</v>
      </c>
      <c r="J8" s="116"/>
      <c r="K8" s="148">
        <v>0</v>
      </c>
      <c r="L8" s="148">
        <v>0</v>
      </c>
      <c r="M8" s="148">
        <v>0</v>
      </c>
      <c r="N8" s="148">
        <v>0</v>
      </c>
      <c r="O8" s="148">
        <v>0</v>
      </c>
      <c r="P8" s="116"/>
      <c r="Q8" s="7">
        <f>(G8)/(C8*1.033)-1</f>
        <v>-0.62461058075298</v>
      </c>
      <c r="R8" s="8">
        <f>H8-D8</f>
        <v>-0.62</v>
      </c>
    </row>
    <row r="9" spans="1:18" ht="27.75" customHeight="1" thickBot="1">
      <c r="A9" s="30" t="s">
        <v>114</v>
      </c>
      <c r="B9" s="120"/>
      <c r="C9" s="121">
        <v>0</v>
      </c>
      <c r="D9" s="118">
        <v>0</v>
      </c>
      <c r="E9" s="121">
        <v>0</v>
      </c>
      <c r="F9" s="122"/>
      <c r="G9" s="121">
        <v>0</v>
      </c>
      <c r="H9" s="118">
        <v>0</v>
      </c>
      <c r="I9" s="121">
        <v>0</v>
      </c>
      <c r="J9" s="121"/>
      <c r="K9" s="149">
        <v>0</v>
      </c>
      <c r="L9" s="149">
        <v>0</v>
      </c>
      <c r="M9" s="149">
        <v>0</v>
      </c>
      <c r="N9" s="149">
        <v>0</v>
      </c>
      <c r="O9" s="149">
        <v>0</v>
      </c>
      <c r="P9" s="121"/>
      <c r="Q9" s="7" t="e">
        <f>(G9)/(C9*1.033)-1</f>
        <v>#DIV/0!</v>
      </c>
      <c r="R9" s="8">
        <f>H9-D9</f>
        <v>0</v>
      </c>
    </row>
    <row r="10" spans="1:18" ht="24.75" customHeight="1">
      <c r="A10" s="261" t="s">
        <v>652</v>
      </c>
      <c r="B10" s="262"/>
      <c r="C10" s="262"/>
      <c r="D10" s="262"/>
      <c r="E10" s="262"/>
      <c r="F10" s="262"/>
      <c r="G10" s="262"/>
      <c r="H10" s="262"/>
      <c r="I10" s="262"/>
      <c r="J10" s="262"/>
      <c r="K10" s="262"/>
      <c r="L10" s="262"/>
      <c r="M10" s="262"/>
      <c r="N10" s="262"/>
      <c r="O10" s="262"/>
      <c r="P10" s="262"/>
      <c r="Q10" s="262"/>
      <c r="R10" s="262"/>
    </row>
    <row r="12" ht="15">
      <c r="A12" s="10" t="s">
        <v>692</v>
      </c>
    </row>
    <row r="13" ht="15">
      <c r="A13" s="10" t="s">
        <v>693</v>
      </c>
    </row>
    <row r="14" spans="1:7" ht="15">
      <c r="A14" s="10" t="s">
        <v>694</v>
      </c>
      <c r="G14" s="10" t="s">
        <v>687</v>
      </c>
    </row>
    <row r="15" ht="15">
      <c r="G15" s="10" t="s">
        <v>687</v>
      </c>
    </row>
  </sheetData>
  <sheetProtection/>
  <mergeCells count="9">
    <mergeCell ref="A10:R10"/>
    <mergeCell ref="B2:M2"/>
    <mergeCell ref="A3:A5"/>
    <mergeCell ref="B3:B4"/>
    <mergeCell ref="C3:E3"/>
    <mergeCell ref="F3:F4"/>
    <mergeCell ref="K3:O3"/>
    <mergeCell ref="Q3:R3"/>
    <mergeCell ref="G3:I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2"/>
  <sheetViews>
    <sheetView zoomScale="130" zoomScaleNormal="130" zoomScalePageLayoutView="0" workbookViewId="0" topLeftCell="A1">
      <selection activeCell="I12" sqref="I12"/>
    </sheetView>
  </sheetViews>
  <sheetFormatPr defaultColWidth="11.421875" defaultRowHeight="15"/>
  <cols>
    <col min="1" max="1" width="21.00390625" style="10" customWidth="1"/>
    <col min="2" max="8" width="11.421875" style="10" customWidth="1"/>
    <col min="9" max="9" width="12.28125" style="10" bestFit="1" customWidth="1"/>
    <col min="10" max="16384" width="11.421875" style="10" customWidth="1"/>
  </cols>
  <sheetData>
    <row r="1" ht="15.75" thickBot="1">
      <c r="A1" s="10" t="str">
        <f>Institución!B2</f>
        <v>Hospital General de México "Dr. Eduardo Liceaga"</v>
      </c>
    </row>
    <row r="2" spans="1:7" ht="15">
      <c r="A2" s="283" t="s">
        <v>133</v>
      </c>
      <c r="B2" s="284"/>
      <c r="C2" s="284"/>
      <c r="D2" s="284"/>
      <c r="E2" s="284"/>
      <c r="F2" s="284"/>
      <c r="G2" s="285"/>
    </row>
    <row r="3" spans="1:7" ht="48.75" customHeight="1">
      <c r="A3" s="286" t="s">
        <v>134</v>
      </c>
      <c r="B3" s="287" t="s">
        <v>135</v>
      </c>
      <c r="C3" s="287"/>
      <c r="D3" s="287" t="s">
        <v>136</v>
      </c>
      <c r="E3" s="287"/>
      <c r="F3" s="279" t="s">
        <v>28</v>
      </c>
      <c r="G3" s="288" t="s">
        <v>137</v>
      </c>
    </row>
    <row r="4" spans="1:7" ht="15">
      <c r="A4" s="286"/>
      <c r="B4" s="42" t="s">
        <v>138</v>
      </c>
      <c r="C4" s="42" t="s">
        <v>139</v>
      </c>
      <c r="D4" s="42" t="s">
        <v>140</v>
      </c>
      <c r="E4" s="42" t="s">
        <v>139</v>
      </c>
      <c r="F4" s="279"/>
      <c r="G4" s="288"/>
    </row>
    <row r="5" spans="1:10" ht="28.5" customHeight="1">
      <c r="A5" s="123" t="s">
        <v>5</v>
      </c>
      <c r="B5" s="124">
        <v>29</v>
      </c>
      <c r="C5" s="124">
        <v>10</v>
      </c>
      <c r="D5" s="124">
        <v>0</v>
      </c>
      <c r="E5" s="124">
        <v>0</v>
      </c>
      <c r="F5" s="124">
        <v>0.227799</v>
      </c>
      <c r="G5" s="133"/>
      <c r="I5" s="157"/>
      <c r="J5" s="158"/>
    </row>
    <row r="6" spans="1:10" ht="22.5" customHeight="1">
      <c r="A6" s="125" t="s">
        <v>141</v>
      </c>
      <c r="B6" s="124">
        <v>48</v>
      </c>
      <c r="C6" s="124">
        <v>24</v>
      </c>
      <c r="D6" s="124">
        <v>0</v>
      </c>
      <c r="E6" s="124">
        <v>0</v>
      </c>
      <c r="F6" s="124">
        <v>0.21379</v>
      </c>
      <c r="G6" s="132">
        <f>(F6)/(F5*1.033)-1</f>
        <v>-0.09147840957446007</v>
      </c>
      <c r="I6" s="157"/>
      <c r="J6" s="158"/>
    </row>
    <row r="7" spans="1:10" ht="15">
      <c r="A7" s="125" t="s">
        <v>142</v>
      </c>
      <c r="B7" s="124">
        <v>29</v>
      </c>
      <c r="C7" s="124">
        <v>11</v>
      </c>
      <c r="D7" s="124"/>
      <c r="E7" s="124"/>
      <c r="F7" s="124">
        <v>0.11799967</v>
      </c>
      <c r="G7" s="132">
        <f>(F7)/(F5*1.033)-1</f>
        <v>-0.4985488195982559</v>
      </c>
      <c r="I7" s="157"/>
      <c r="J7" s="158"/>
    </row>
    <row r="8" spans="1:7" ht="15">
      <c r="A8" s="126" t="s">
        <v>143</v>
      </c>
      <c r="B8" s="128"/>
      <c r="C8" s="128"/>
      <c r="D8" s="128"/>
      <c r="E8" s="128"/>
      <c r="F8" s="128"/>
      <c r="G8" s="129"/>
    </row>
    <row r="9" spans="1:7" ht="15">
      <c r="A9" s="126" t="s">
        <v>12</v>
      </c>
      <c r="B9" s="128"/>
      <c r="C9" s="128"/>
      <c r="D9" s="128"/>
      <c r="E9" s="128"/>
      <c r="F9" s="128"/>
      <c r="G9" s="129"/>
    </row>
    <row r="10" spans="1:7" ht="15">
      <c r="A10" s="126" t="s">
        <v>144</v>
      </c>
      <c r="B10" s="128"/>
      <c r="C10" s="128"/>
      <c r="D10" s="128"/>
      <c r="E10" s="128"/>
      <c r="F10" s="128"/>
      <c r="G10" s="129"/>
    </row>
    <row r="11" spans="1:7" ht="18.75" thickBot="1">
      <c r="A11" s="127" t="s">
        <v>145</v>
      </c>
      <c r="B11" s="130"/>
      <c r="C11" s="130"/>
      <c r="D11" s="130"/>
      <c r="E11" s="130"/>
      <c r="F11" s="130"/>
      <c r="G11" s="131"/>
    </row>
    <row r="12" spans="1:7" ht="69.75" customHeight="1">
      <c r="A12" s="281" t="s">
        <v>653</v>
      </c>
      <c r="B12" s="282"/>
      <c r="C12" s="282"/>
      <c r="D12" s="282"/>
      <c r="E12" s="282"/>
      <c r="F12" s="282"/>
      <c r="G12" s="282"/>
    </row>
  </sheetData>
  <sheetProtection/>
  <mergeCells count="7">
    <mergeCell ref="A12:G12"/>
    <mergeCell ref="A2:G2"/>
    <mergeCell ref="A3:A4"/>
    <mergeCell ref="B3:C3"/>
    <mergeCell ref="D3:E3"/>
    <mergeCell ref="F3:F4"/>
    <mergeCell ref="G3:G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7"/>
  <sheetViews>
    <sheetView zoomScale="163" zoomScaleNormal="163" zoomScalePageLayoutView="0" workbookViewId="0" topLeftCell="A1">
      <selection activeCell="E12" sqref="E12"/>
    </sheetView>
  </sheetViews>
  <sheetFormatPr defaultColWidth="11.421875" defaultRowHeight="15"/>
  <cols>
    <col min="1" max="1" width="69.28125" style="10" customWidth="1"/>
    <col min="2" max="2" width="18.00390625" style="10" customWidth="1"/>
    <col min="3" max="16384" width="11.421875" style="10" customWidth="1"/>
  </cols>
  <sheetData>
    <row r="1" ht="15.75" thickBot="1">
      <c r="A1" s="10" t="str">
        <f>Institución!B2</f>
        <v>Hospital General de México "Dr. Eduardo Liceaga"</v>
      </c>
    </row>
    <row r="2" spans="1:2" ht="15">
      <c r="A2" s="291" t="s">
        <v>672</v>
      </c>
      <c r="B2" s="292"/>
    </row>
    <row r="3" spans="1:2" ht="15">
      <c r="A3" s="293"/>
      <c r="B3" s="294"/>
    </row>
    <row r="4" spans="1:2" ht="15">
      <c r="A4" s="123" t="s">
        <v>790</v>
      </c>
      <c r="B4" s="134">
        <v>18.29</v>
      </c>
    </row>
    <row r="5" spans="1:2" ht="15">
      <c r="A5" s="150" t="s">
        <v>662</v>
      </c>
      <c r="B5" s="151">
        <f>19.22*1.033</f>
        <v>19.854259999999996</v>
      </c>
    </row>
    <row r="6" spans="1:2" ht="15.75" thickBot="1">
      <c r="A6" s="135"/>
      <c r="B6" s="136"/>
    </row>
    <row r="7" spans="1:4" ht="15.75" thickBot="1">
      <c r="A7" s="137"/>
      <c r="B7" s="138">
        <f>B4/B5*100</f>
        <v>92.12128782437624</v>
      </c>
      <c r="D7" s="141"/>
    </row>
    <row r="8" spans="1:2" ht="31.5" customHeight="1">
      <c r="A8" s="289" t="s">
        <v>666</v>
      </c>
      <c r="B8" s="290"/>
    </row>
    <row r="10" spans="1:2" ht="15.75" thickBot="1">
      <c r="A10" s="168" t="str">
        <f>'[1]Institución'!B2</f>
        <v>Hospital General de México "Dr. Eduardo Liceaga"</v>
      </c>
      <c r="B10" s="168"/>
    </row>
    <row r="11" spans="1:2" ht="15">
      <c r="A11" s="295" t="s">
        <v>672</v>
      </c>
      <c r="B11" s="296"/>
    </row>
    <row r="12" spans="1:2" ht="15">
      <c r="A12" s="297"/>
      <c r="B12" s="298"/>
    </row>
    <row r="13" spans="1:2" ht="15">
      <c r="A13" s="212" t="s">
        <v>791</v>
      </c>
      <c r="B13" s="213">
        <f>2470418496.11/1000000</f>
        <v>2470.41849611</v>
      </c>
    </row>
    <row r="14" spans="1:2" ht="15">
      <c r="A14" s="212" t="s">
        <v>662</v>
      </c>
      <c r="B14" s="213">
        <f>2348200375.74/1000000</f>
        <v>2348.20037574</v>
      </c>
    </row>
    <row r="15" spans="1:2" ht="15.75" thickBot="1">
      <c r="A15" s="214"/>
      <c r="B15" s="215"/>
    </row>
    <row r="16" spans="1:2" ht="15.75" thickBot="1">
      <c r="A16" s="216"/>
      <c r="B16" s="217">
        <f>B13/B14*100</f>
        <v>105.20475686967237</v>
      </c>
    </row>
    <row r="17" spans="1:2" ht="15">
      <c r="A17" s="299" t="s">
        <v>666</v>
      </c>
      <c r="B17" s="300"/>
    </row>
  </sheetData>
  <sheetProtection/>
  <mergeCells count="4">
    <mergeCell ref="A8:B8"/>
    <mergeCell ref="A2:B3"/>
    <mergeCell ref="A11:B12"/>
    <mergeCell ref="A17:B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8"/>
  <sheetViews>
    <sheetView zoomScale="132" zoomScaleNormal="132" zoomScalePageLayoutView="0" workbookViewId="0" topLeftCell="A1">
      <selection activeCell="B14" sqref="B14"/>
    </sheetView>
  </sheetViews>
  <sheetFormatPr defaultColWidth="11.421875" defaultRowHeight="15"/>
  <cols>
    <col min="1" max="1" width="99.421875" style="10" customWidth="1"/>
    <col min="2" max="2" width="18.8515625" style="10" customWidth="1"/>
    <col min="3" max="16384" width="11.421875" style="10" customWidth="1"/>
  </cols>
  <sheetData>
    <row r="1" ht="15.75" thickBot="1">
      <c r="A1" s="10" t="str">
        <f>Institución!B2</f>
        <v>Hospital General de México "Dr. Eduardo Liceaga"</v>
      </c>
    </row>
    <row r="2" spans="1:2" ht="15">
      <c r="A2" s="291" t="s">
        <v>671</v>
      </c>
      <c r="B2" s="292"/>
    </row>
    <row r="3" spans="1:2" ht="15">
      <c r="A3" s="293"/>
      <c r="B3" s="294"/>
    </row>
    <row r="4" spans="1:2" ht="15">
      <c r="A4" s="123" t="s">
        <v>782</v>
      </c>
      <c r="B4" s="134">
        <f>'II .Concepto gasto'!D12</f>
        <v>0</v>
      </c>
    </row>
    <row r="5" spans="1:2" ht="15">
      <c r="A5" s="123" t="s">
        <v>781</v>
      </c>
      <c r="B5" s="134">
        <f>0*1.033</f>
        <v>0</v>
      </c>
    </row>
    <row r="6" spans="1:2" ht="15">
      <c r="A6" s="123" t="s">
        <v>663</v>
      </c>
      <c r="B6" s="134">
        <f>0*1.033</f>
        <v>0</v>
      </c>
    </row>
    <row r="7" spans="1:4" ht="15.75" thickBot="1">
      <c r="A7" s="137"/>
      <c r="B7" s="138" t="e">
        <f>B4/B5*100</f>
        <v>#DIV/0!</v>
      </c>
      <c r="D7" s="141" t="s">
        <v>687</v>
      </c>
    </row>
    <row r="8" spans="1:2" ht="16.5" customHeight="1">
      <c r="A8" s="301" t="s">
        <v>665</v>
      </c>
      <c r="B8" s="302"/>
    </row>
  </sheetData>
  <sheetProtection sheet="1" objects="1" scenarios="1"/>
  <mergeCells count="2">
    <mergeCell ref="A2:B3"/>
    <mergeCell ref="A8: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83083</dc:creator>
  <cp:keywords/>
  <dc:description/>
  <cp:lastModifiedBy>Usuario de Windows</cp:lastModifiedBy>
  <cp:lastPrinted>2020-11-11T23:36:20Z</cp:lastPrinted>
  <dcterms:created xsi:type="dcterms:W3CDTF">2020-10-14T15:35:07Z</dcterms:created>
  <dcterms:modified xsi:type="dcterms:W3CDTF">2021-04-15T21:58:49Z</dcterms:modified>
  <cp:category/>
  <cp:version/>
  <cp:contentType/>
  <cp:contentStatus/>
</cp:coreProperties>
</file>