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tabRatio="564" firstSheet="3" activeTab="8"/>
  </bookViews>
  <sheets>
    <sheet name="IND. 4" sheetId="22" r:id="rId1"/>
    <sheet name="IND. 5" sheetId="15" r:id="rId2"/>
    <sheet name="IND. 6" sheetId="16" r:id="rId3"/>
    <sheet name="IND. 7" sheetId="17" r:id="rId4"/>
    <sheet name="IND. 8" sheetId="18" r:id="rId5"/>
    <sheet name="IND. 9" sheetId="19" r:id="rId6"/>
    <sheet name="IND. 10" sheetId="20" r:id="rId7"/>
    <sheet name="IND. 11" sheetId="21" r:id="rId8"/>
    <sheet name="IND. 12" sheetId="25" r:id="rId9"/>
    <sheet name="IND. 13 " sheetId="1" r:id="rId10"/>
    <sheet name="IND. 14" sheetId="23" r:id="rId11"/>
    <sheet name="IND. 15" sheetId="24" r:id="rId1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<sst xmlns="http://schemas.openxmlformats.org/spreadsheetml/2006/main" count="228" uniqueCount="52">
  <si>
    <t>AÑO</t>
  </si>
  <si>
    <t>INDICADOR</t>
  </si>
  <si>
    <t>VARIABLE 1</t>
  </si>
  <si>
    <t>VARIABLE 2</t>
  </si>
  <si>
    <t>IND.</t>
  </si>
  <si>
    <t>Entidad / unidad:</t>
  </si>
  <si>
    <t>EVOLUCIÓN EN EL PERIODO</t>
  </si>
  <si>
    <t xml:space="preserve">Clave de la entidad / unidad:  </t>
  </si>
  <si>
    <t>NBD</t>
  </si>
  <si>
    <t>HOSPITAL GENERAL DE MÉXICO "Dr. Eduardo Liceaga"</t>
  </si>
  <si>
    <t>Línea base del indicador Institucional: años con los que se inicia el sexenio</t>
  </si>
  <si>
    <t>Línea base del indicador Institucional: año en que empíeza a operar el indicador para la institución</t>
  </si>
  <si>
    <t>*</t>
  </si>
  <si>
    <t>PP E010 "FORMACIÓN Y CAPACITACIÓN DE RECURSOS HUMANOS PARA LA SALUD"</t>
  </si>
  <si>
    <t>Eficacia en la formación de médicos especialistas
variable 1 / variable 2 x 100</t>
  </si>
  <si>
    <t>Número de médicos especialistas en formación de la misma cohorte que obtienen constancia de conclusión de estudios de posgrado clínico</t>
  </si>
  <si>
    <t>Número de médicos especialistas en formación  de la misma cohorte inscritos a estudios de posgrado clínico</t>
  </si>
  <si>
    <t xml:space="preserve"> Eficiencia terminal de especializaciones no clínicas, maestrías y doctorados 
variable 1 / variable 2 x 100</t>
  </si>
  <si>
    <t>Número de profesionales de especializaciones no clínicas, maestrías y doctorados de la misma cohorte con constancia de terminación</t>
  </si>
  <si>
    <t xml:space="preserve">Total de profesionales de especializaciones no clínicas, maestrías y doctorados inscritos en la misma cohorte </t>
  </si>
  <si>
    <t>Porcentaje de profesionales de la salud que concluyeron cursos de educación continua 
variable 1 / variable 2 x 100</t>
  </si>
  <si>
    <t>Número de profesionales de la salud que  recibieron constancia de conclusión de los cursos de educación continua impartida por la institución</t>
  </si>
  <si>
    <t>Número de profesionales de la salud inscritos a los cursos de educación continua realizados por la institución durante el periodo reportado</t>
  </si>
  <si>
    <t xml:space="preserve"> Porcentaje de cursos de formación con percepción de calidad satisfactoria
variable 1 / variable 2 x 100</t>
  </si>
  <si>
    <t>Número de cursos de formación de posgrado impartidos con promedio de calificación de percepción de calidad por parte de los médicos en formación superior a 80 puntos</t>
  </si>
  <si>
    <t>Total de cursos de formación de posgrado para médicos en formación impartidos en el periodo</t>
  </si>
  <si>
    <t xml:space="preserve"> Porcentaje de cursos de especialización no clínicas, maestrías y doctorados con percepción de calidad satisfactoria
variable 1 / variable 2 x 100</t>
  </si>
  <si>
    <t xml:space="preserve">Número de cursos de especialización no clínica, maestría y doctorado impartidos con promedio de calificación de percepción de calidad superior a 80 puntos </t>
  </si>
  <si>
    <t xml:space="preserve">Total de cursos de especialización no clínica, maestría y doctorado impartidos en el periodo </t>
  </si>
  <si>
    <t xml:space="preserve"> Eficacia en la impartición de cursos de educación continua
variable 1 / variable 2 x 100</t>
  </si>
  <si>
    <t>Número de cursos de educación continua impartidos por la institución en el periodo</t>
  </si>
  <si>
    <t>Total de cursos de educación continua programados por la institución en el mismo periodo</t>
  </si>
  <si>
    <t xml:space="preserve"> Porcentaje de participantes externos en los cursos de educación continua
variable 1 / variable 2 x 100</t>
  </si>
  <si>
    <t>Número de participantes externos en los cursos de educación continua impartidos en el periodo</t>
  </si>
  <si>
    <t>Total de participantes en los cursos de educación continua impartidos en el periodo</t>
  </si>
  <si>
    <t xml:space="preserve">Sumatoria de la calificación respecto a la calidad percibida de los cursos recibidos manifestada por los profesionales de la salud encuestados que participan en cursos de educación continua que concluyen en el periodo    </t>
  </si>
  <si>
    <t xml:space="preserve">Total de profesionales de la salud encuestados que participan en cursos de educación continua que concluyen en el periodo  </t>
  </si>
  <si>
    <t xml:space="preserve"> Porcentaje de espacios académicos ocupados 
variable 1 / variable 2 x 100</t>
  </si>
  <si>
    <t>Número de espacios educativos de posgrado cubiertos (plazas, becas o matricula)</t>
  </si>
  <si>
    <t>Número de espacios educativos de posgrado disponibles en la institución</t>
  </si>
  <si>
    <t xml:space="preserve"> Porcentaje de postulantes aceptados
variable 1 / variable 2 x 100</t>
  </si>
  <si>
    <t>Número de candidatos seleccionados por la institución para realizar estudios de posgrado</t>
  </si>
  <si>
    <t>Total de aspirantes que se presentaron a la institución para realizar estudios de posgrado</t>
  </si>
  <si>
    <t xml:space="preserve"> Eficacia en la captación de participantes a cursos de educación continua
variable 1 / variable 2 x 100</t>
  </si>
  <si>
    <t>Número de profesionales de la salud efectivamente inscritos a los cursos de educación continua realizados por la institución durante el periodo reportado</t>
  </si>
  <si>
    <t>Número de  profesionales de la salud que se proyectó asistirían a los cursos de educación continua que se realizaron durante el periodo reportado</t>
  </si>
  <si>
    <t>Número de instituciones que imparten estudios de posgrado clínico y especializaciones no clínicas, Maestrías y doctorados con seguimiento de egresados</t>
  </si>
  <si>
    <t>Total de instituciones que imparten estudios de posgrado</t>
  </si>
  <si>
    <t>Porcentaje de instituciones con programas de seguimiento de egresados (Posgrado clínico y especializaciones no clínicas, maestrías y doctorados)
variable 1 / variable 2 x 100</t>
  </si>
  <si>
    <t xml:space="preserve"> Percepción sobre la calidad de los cursos de educación continua
variable 1 / variable 2</t>
  </si>
  <si>
    <t>MATRIZ DE INDICADORES PARA RESULTADOS (MIR)</t>
  </si>
  <si>
    <t>Los dattos del ejercicio 2023, es lo realizado al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</si>
</sst>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  <family val="2"/>
    </font>
    <font>
      <b/>
      <sz val="11"/>
      <color theme="1"/>
      <name val="Montserrat"/>
      <family val="2"/>
    </font>
    <font>
      <sz val="10"/>
      <color theme="1"/>
      <name val="Montserrat"/>
      <family val="2"/>
    </font>
    <font>
      <b/>
      <sz val="10"/>
      <color theme="1"/>
      <name val="Montserrat"/>
      <family val="2"/>
    </font>
    <font>
      <sz val="8"/>
      <color theme="1"/>
      <name val="Montserrat"/>
      <family val="2"/>
    </font>
    <font>
      <b/>
      <sz val="7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4'!$C$11:$C$16</c:f>
              <c:numCache/>
            </c:numRef>
          </c:cat>
          <c:val>
            <c:numRef>
              <c:f>'IND. 4'!$D$11:$D$16</c:f>
              <c:numCache/>
            </c:numRef>
          </c:val>
        </c:ser>
        <c:overlap val="-27"/>
        <c:gapWidth val="219"/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767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13 '!$C$11:$C$16</c:f>
              <c:numCache/>
            </c:numRef>
          </c:cat>
          <c:val>
            <c:numRef>
              <c:f>'IND. 13 '!$D$11:$D$16</c:f>
              <c:numCache/>
            </c:numRef>
          </c:val>
        </c:ser>
        <c:overlap val="-27"/>
        <c:gapWidth val="219"/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34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14'!$C$11:$C$16</c:f>
              <c:numCache/>
            </c:numRef>
          </c:cat>
          <c:val>
            <c:numRef>
              <c:f>'IND. 14'!$D$11:$D$16</c:f>
              <c:numCache/>
            </c:numRef>
          </c:val>
        </c:ser>
        <c:overlap val="-27"/>
        <c:gapWidth val="219"/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7661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15'!$C$11:$C$16</c:f>
              <c:numCache/>
            </c:numRef>
          </c:cat>
          <c:val>
            <c:numRef>
              <c:f>'IND. 15'!$D$11:$D$16</c:f>
              <c:numCache/>
            </c:numRef>
          </c:val>
        </c:ser>
        <c:overlap val="-27"/>
        <c:gapWidth val="219"/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653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5'!$C$11:$C$16</c:f>
              <c:numCache/>
            </c:numRef>
          </c:cat>
          <c:val>
            <c:numRef>
              <c:f>'IND. 5'!$D$11:$D$16</c:f>
              <c:numCache/>
            </c:numRef>
          </c:val>
        </c:ser>
        <c:overlap val="-27"/>
        <c:gapWidth val="219"/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5216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6'!$C$11:$C$16</c:f>
              <c:numCache/>
            </c:numRef>
          </c:cat>
          <c:val>
            <c:numRef>
              <c:f>'IND. 6'!$D$11:$D$16</c:f>
              <c:numCache/>
            </c:numRef>
          </c:val>
        </c:ser>
        <c:overlap val="-27"/>
        <c:gapWidth val="219"/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402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7'!$C$11:$C$16</c:f>
              <c:numCache/>
            </c:numRef>
          </c:cat>
          <c:val>
            <c:numRef>
              <c:f>'IND. 7'!$D$11:$D$16</c:f>
              <c:numCache/>
            </c:numRef>
          </c:val>
        </c:ser>
        <c:overlap val="-27"/>
        <c:gapWidth val="219"/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127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8'!$C$11:$C$16</c:f>
              <c:numCache/>
            </c:numRef>
          </c:cat>
          <c:val>
            <c:numRef>
              <c:f>'IND. 8'!$D$11:$D$16</c:f>
              <c:numCache/>
            </c:numRef>
          </c:val>
        </c:ser>
        <c:overlap val="-27"/>
        <c:gapWidth val="219"/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3061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9'!$C$11:$C$16</c:f>
              <c:numCache/>
            </c:numRef>
          </c:cat>
          <c:val>
            <c:numRef>
              <c:f>'IND. 9'!$D$11:$D$16</c:f>
              <c:numCache/>
            </c:numRef>
          </c:val>
        </c:ser>
        <c:overlap val="-27"/>
        <c:gapWidth val="219"/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133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10'!$C$11:$C$16</c:f>
              <c:numCache/>
            </c:numRef>
          </c:cat>
          <c:val>
            <c:numRef>
              <c:f>'IND. 10'!$D$11:$D$16</c:f>
              <c:numCache/>
            </c:numRef>
          </c:val>
        </c:ser>
        <c:overlap val="-27"/>
        <c:gapWidth val="219"/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0467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11'!$C$11:$C$16</c:f>
              <c:numCache/>
            </c:numRef>
          </c:cat>
          <c:val>
            <c:numRef>
              <c:f>'IND. 11'!$D$11:$D$16</c:f>
              <c:numCache/>
            </c:numRef>
          </c:val>
        </c:ser>
        <c:overlap val="-27"/>
        <c:gapWidth val="219"/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706231"/>
        <c:crosses val="autoZero"/>
        <c:auto val="1"/>
        <c:lblOffset val="100"/>
        <c:noMultiLvlLbl val="0"/>
      </c:catAx>
      <c:valAx>
        <c:axId val="487062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510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Porcentaje de pacientes referidos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'IND. 12'!$C$11:$C$16</c:f>
              <c:numCache/>
            </c:numRef>
          </c:cat>
          <c:val>
            <c:numRef>
              <c:f>'IND. 12'!$D$11:$D$16</c:f>
              <c:numCache/>
            </c:numRef>
          </c:val>
        </c:ser>
        <c:overlap val="-27"/>
        <c:gapWidth val="219"/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7028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18" name="Gráfico 17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49530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85725</xdr:colOff>
      <xdr:row>18</xdr:row>
      <xdr:rowOff>28575</xdr:rowOff>
    </xdr:from>
    <xdr:to>
      <xdr:col>5</xdr:col>
      <xdr:colOff>2609850</xdr:colOff>
      <xdr:row>31</xdr:row>
      <xdr:rowOff>190500</xdr:rowOff>
    </xdr:to>
    <xdr:graphicFrame macro="">
      <xdr:nvGraphicFramePr>
        <xdr:cNvPr id="7" name="Gráfico 6"/>
        <xdr:cNvGraphicFramePr/>
      </xdr:nvGraphicFramePr>
      <xdr:xfrm>
        <a:off x="4867275" y="5334000"/>
        <a:ext cx="52387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85725</xdr:colOff>
      <xdr:row>18</xdr:row>
      <xdr:rowOff>28575</xdr:rowOff>
    </xdr:from>
    <xdr:to>
      <xdr:col>5</xdr:col>
      <xdr:colOff>2609850</xdr:colOff>
      <xdr:row>31</xdr:row>
      <xdr:rowOff>161925</xdr:rowOff>
    </xdr:to>
    <xdr:graphicFrame macro="">
      <xdr:nvGraphicFramePr>
        <xdr:cNvPr id="7" name="Gráfico 6"/>
        <xdr:cNvGraphicFramePr/>
      </xdr:nvGraphicFramePr>
      <xdr:xfrm>
        <a:off x="4867275" y="5334000"/>
        <a:ext cx="5238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95250</xdr:colOff>
      <xdr:row>18</xdr:row>
      <xdr:rowOff>28575</xdr:rowOff>
    </xdr:from>
    <xdr:to>
      <xdr:col>5</xdr:col>
      <xdr:colOff>2609850</xdr:colOff>
      <xdr:row>31</xdr:row>
      <xdr:rowOff>180975</xdr:rowOff>
    </xdr:to>
    <xdr:graphicFrame macro="">
      <xdr:nvGraphicFramePr>
        <xdr:cNvPr id="7" name="Gráfico 6"/>
        <xdr:cNvGraphicFramePr/>
      </xdr:nvGraphicFramePr>
      <xdr:xfrm>
        <a:off x="4876800" y="5334000"/>
        <a:ext cx="52292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123825</xdr:colOff>
      <xdr:row>18</xdr:row>
      <xdr:rowOff>28575</xdr:rowOff>
    </xdr:from>
    <xdr:to>
      <xdr:col>5</xdr:col>
      <xdr:colOff>2609850</xdr:colOff>
      <xdr:row>32</xdr:row>
      <xdr:rowOff>161925</xdr:rowOff>
    </xdr:to>
    <xdr:graphicFrame macro="">
      <xdr:nvGraphicFramePr>
        <xdr:cNvPr id="7" name="Gráfico 6"/>
        <xdr:cNvGraphicFramePr/>
      </xdr:nvGraphicFramePr>
      <xdr:xfrm>
        <a:off x="4905375" y="5143500"/>
        <a:ext cx="52006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76200</xdr:colOff>
      <xdr:row>18</xdr:row>
      <xdr:rowOff>28575</xdr:rowOff>
    </xdr:from>
    <xdr:to>
      <xdr:col>5</xdr:col>
      <xdr:colOff>2609850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57750" y="5524500"/>
        <a:ext cx="52482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33675" cy="400050"/>
    <xdr:sp macro="" textlink="">
      <xdr:nvSpPr>
        <xdr:cNvPr id="2" name="CuadroTexto 1"/>
        <xdr:cNvSpPr txBox="1"/>
      </xdr:nvSpPr>
      <xdr:spPr>
        <a:xfrm>
          <a:off x="0" y="0"/>
          <a:ext cx="27336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700" b="1"/>
            <a:t>COMISIÓN COORDINADORA DE INSTITUTOS NACIONALES DE SALUD </a:t>
          </a:r>
        </a:p>
        <a:p>
          <a:r>
            <a:rPr lang="es-MX" sz="700" b="1"/>
            <a:t>Y HOSPITALES DE ALTA ESPECIALIDAD</a:t>
          </a:r>
        </a:p>
        <a:p>
          <a:r>
            <a:rPr lang="es-MX" sz="700" b="1"/>
            <a:t>Coordinación de Proyectos Estratégicos</a:t>
          </a:r>
        </a:p>
      </xdr:txBody>
    </xdr:sp>
    <xdr:clientData/>
  </xdr:oneCellAnchor>
  <xdr:twoCellAnchor>
    <xdr:from>
      <xdr:col>5</xdr:col>
      <xdr:colOff>800100</xdr:colOff>
      <xdr:row>0</xdr:row>
      <xdr:rowOff>38100</xdr:rowOff>
    </xdr:from>
    <xdr:to>
      <xdr:col>5</xdr:col>
      <xdr:colOff>2667000</xdr:colOff>
      <xdr:row>1</xdr:row>
      <xdr:rowOff>180975</xdr:rowOff>
    </xdr:to>
    <xdr:grpSp>
      <xdr:nvGrpSpPr>
        <xdr:cNvPr id="3" name="Grupo 4"/>
        <xdr:cNvGrpSpPr>
          <a:grpSpLocks/>
        </xdr:cNvGrpSpPr>
      </xdr:nvGrpSpPr>
      <xdr:grpSpPr bwMode="auto">
        <a:xfrm>
          <a:off x="8296275" y="38100"/>
          <a:ext cx="1866900" cy="323850"/>
          <a:chOff x="125014" y="27215"/>
          <a:chExt cx="3698899" cy="697366"/>
        </a:xfrm>
      </xdr:grpSpPr>
      <xdr:pic>
        <xdr:nvPicPr>
          <xdr:cNvPr id="4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25014" y="95208"/>
            <a:ext cx="2082480" cy="584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88481" y="27215"/>
            <a:ext cx="1235432" cy="6973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Conector recto 5"/>
          <xdr:cNvCxnSpPr/>
        </xdr:nvCxnSpPr>
        <xdr:spPr bwMode="auto">
          <a:xfrm>
            <a:off x="2425729" y="101659"/>
            <a:ext cx="0" cy="520758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57150</xdr:colOff>
      <xdr:row>18</xdr:row>
      <xdr:rowOff>28575</xdr:rowOff>
    </xdr:from>
    <xdr:to>
      <xdr:col>5</xdr:col>
      <xdr:colOff>2609850</xdr:colOff>
      <xdr:row>30</xdr:row>
      <xdr:rowOff>190500</xdr:rowOff>
    </xdr:to>
    <xdr:graphicFrame macro="">
      <xdr:nvGraphicFramePr>
        <xdr:cNvPr id="7" name="Gráfico 6"/>
        <xdr:cNvGraphicFramePr/>
      </xdr:nvGraphicFramePr>
      <xdr:xfrm>
        <a:off x="4838700" y="5524500"/>
        <a:ext cx="52673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1F59-1DB5-4A24-A445-44D22A23BFF5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4</v>
      </c>
      <c r="B9" s="5"/>
      <c r="C9" s="13"/>
      <c r="D9" s="6" t="s">
        <v>14</v>
      </c>
      <c r="E9" s="6" t="s">
        <v>15</v>
      </c>
      <c r="F9" s="6" t="s">
        <v>16</v>
      </c>
    </row>
    <row r="10" spans="1:6" ht="15">
      <c r="A10" s="16"/>
      <c r="B10" s="5">
        <v>1</v>
      </c>
      <c r="C10" s="7">
        <v>2008</v>
      </c>
      <c r="D10" s="8">
        <f>SUM(E10/F10*100)</f>
        <v>25.704225352112676</v>
      </c>
      <c r="E10" s="9">
        <v>146</v>
      </c>
      <c r="F10" s="9">
        <v>568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100</v>
      </c>
      <c r="E11" s="12">
        <v>245</v>
      </c>
      <c r="F11" s="12">
        <v>245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100</v>
      </c>
      <c r="E12" s="12">
        <v>252</v>
      </c>
      <c r="F12" s="12">
        <v>252</v>
      </c>
    </row>
    <row r="13" spans="1:6" ht="30" customHeight="1">
      <c r="A13" s="16"/>
      <c r="B13" s="18"/>
      <c r="C13" s="10">
        <v>2020</v>
      </c>
      <c r="D13" s="11">
        <f t="shared" si="0"/>
        <v>99.18367346938776</v>
      </c>
      <c r="E13" s="12">
        <v>243</v>
      </c>
      <c r="F13" s="12">
        <v>245</v>
      </c>
    </row>
    <row r="14" spans="1:6" ht="30" customHeight="1">
      <c r="A14" s="16"/>
      <c r="B14" s="18"/>
      <c r="C14" s="10">
        <v>2021</v>
      </c>
      <c r="D14" s="11">
        <f t="shared" si="0"/>
        <v>95.25862068965517</v>
      </c>
      <c r="E14" s="12">
        <v>221</v>
      </c>
      <c r="F14" s="12">
        <v>232</v>
      </c>
    </row>
    <row r="15" spans="1:6" ht="30" customHeight="1">
      <c r="A15" s="16"/>
      <c r="B15" s="18"/>
      <c r="C15" s="10">
        <v>2022</v>
      </c>
      <c r="D15" s="11">
        <f t="shared" si="0"/>
        <v>90.43478260869566</v>
      </c>
      <c r="E15" s="12">
        <v>208</v>
      </c>
      <c r="F15" s="12">
        <v>230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FB90-9C78-44C7-94EB-0BDBEAE9EDDA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13</v>
      </c>
      <c r="B9" s="5"/>
      <c r="C9" s="13"/>
      <c r="D9" s="6" t="s">
        <v>37</v>
      </c>
      <c r="E9" s="6" t="s">
        <v>38</v>
      </c>
      <c r="F9" s="6" t="s">
        <v>39</v>
      </c>
    </row>
    <row r="10" spans="1:6" ht="15">
      <c r="A10" s="16"/>
      <c r="B10" s="5">
        <v>1</v>
      </c>
      <c r="C10" s="7">
        <v>2016</v>
      </c>
      <c r="D10" s="8">
        <f>SUM(E10/F10*100)</f>
        <v>96.39999999999999</v>
      </c>
      <c r="E10" s="9">
        <v>723</v>
      </c>
      <c r="F10" s="9">
        <v>750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100</v>
      </c>
      <c r="E11" s="12">
        <v>800</v>
      </c>
      <c r="F11" s="12">
        <v>800</v>
      </c>
    </row>
    <row r="12" spans="1:6" ht="30" customHeight="1">
      <c r="A12" s="16"/>
      <c r="B12" s="18"/>
      <c r="C12" s="10">
        <v>2019</v>
      </c>
      <c r="D12" s="11">
        <f aca="true" t="shared" si="0" ref="D12:D13">SUM(E12/F12*100)</f>
        <v>100</v>
      </c>
      <c r="E12" s="12">
        <v>800</v>
      </c>
      <c r="F12" s="12">
        <v>800</v>
      </c>
    </row>
    <row r="13" spans="1:6" ht="30" customHeight="1">
      <c r="A13" s="16"/>
      <c r="B13" s="18"/>
      <c r="C13" s="10">
        <v>2020</v>
      </c>
      <c r="D13" s="11">
        <f t="shared" si="0"/>
        <v>99.43502824858757</v>
      </c>
      <c r="E13" s="12">
        <v>704</v>
      </c>
      <c r="F13" s="12">
        <v>708</v>
      </c>
    </row>
    <row r="14" spans="1:6" ht="30" customHeight="1">
      <c r="A14" s="16"/>
      <c r="B14" s="18"/>
      <c r="C14" s="10">
        <v>2021</v>
      </c>
      <c r="D14" s="11">
        <f aca="true" t="shared" si="1" ref="D14:D15">SUM(E14/F14*100)</f>
        <v>100</v>
      </c>
      <c r="E14" s="12">
        <v>672</v>
      </c>
      <c r="F14" s="12">
        <v>672</v>
      </c>
    </row>
    <row r="15" spans="1:6" ht="30" customHeight="1">
      <c r="A15" s="16"/>
      <c r="B15" s="18"/>
      <c r="C15" s="10">
        <v>2022</v>
      </c>
      <c r="D15" s="11">
        <f t="shared" si="1"/>
        <v>97.9565772669221</v>
      </c>
      <c r="E15" s="12">
        <v>767</v>
      </c>
      <c r="F15" s="12">
        <v>783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9:A16"/>
    <mergeCell ref="A1:F1"/>
    <mergeCell ref="A2:F2"/>
    <mergeCell ref="A3:F3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000D-B6A0-4870-BFE3-6232CF6F5168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45">
      <c r="A9" s="16">
        <v>14</v>
      </c>
      <c r="B9" s="5"/>
      <c r="C9" s="13"/>
      <c r="D9" s="6" t="s">
        <v>40</v>
      </c>
      <c r="E9" s="6" t="s">
        <v>41</v>
      </c>
      <c r="F9" s="6" t="s">
        <v>42</v>
      </c>
    </row>
    <row r="10" spans="1:6" ht="15">
      <c r="A10" s="16"/>
      <c r="B10" s="5">
        <v>1</v>
      </c>
      <c r="C10" s="7">
        <v>2016</v>
      </c>
      <c r="D10" s="8">
        <f>SUM(E10/F10*100)</f>
        <v>31.25</v>
      </c>
      <c r="E10" s="9">
        <v>250</v>
      </c>
      <c r="F10" s="9">
        <v>800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27.77777777777778</v>
      </c>
      <c r="E11" s="12">
        <v>250</v>
      </c>
      <c r="F11" s="12">
        <v>900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31.5</v>
      </c>
      <c r="E12" s="12">
        <v>252</v>
      </c>
      <c r="F12" s="12">
        <v>800</v>
      </c>
    </row>
    <row r="13" spans="1:6" ht="30" customHeight="1">
      <c r="A13" s="16"/>
      <c r="B13" s="18"/>
      <c r="C13" s="10">
        <v>2020</v>
      </c>
      <c r="D13" s="11">
        <f t="shared" si="0"/>
        <v>31.76470588235294</v>
      </c>
      <c r="E13" s="12">
        <v>270</v>
      </c>
      <c r="F13" s="12">
        <v>850</v>
      </c>
    </row>
    <row r="14" spans="1:6" ht="30" customHeight="1">
      <c r="A14" s="16"/>
      <c r="B14" s="18"/>
      <c r="C14" s="10">
        <v>2021</v>
      </c>
      <c r="D14" s="11">
        <f t="shared" si="0"/>
        <v>33.146067415730336</v>
      </c>
      <c r="E14" s="12">
        <v>354</v>
      </c>
      <c r="F14" s="12">
        <v>1068</v>
      </c>
    </row>
    <row r="15" spans="1:6" ht="30" customHeight="1">
      <c r="A15" s="16"/>
      <c r="B15" s="18"/>
      <c r="C15" s="10">
        <v>2022</v>
      </c>
      <c r="D15" s="11">
        <f t="shared" si="0"/>
        <v>21.31704005431093</v>
      </c>
      <c r="E15" s="12">
        <v>314</v>
      </c>
      <c r="F15" s="12">
        <v>1473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FB58-4018-4250-9F05-70EA9028463E}">
  <dimension ref="A1:F20"/>
  <sheetViews>
    <sheetView view="pageBreakPreview" zoomScale="90" zoomScaleSheetLayoutView="90" workbookViewId="0" topLeftCell="A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15</v>
      </c>
      <c r="B9" s="5"/>
      <c r="C9" s="13"/>
      <c r="D9" s="6" t="s">
        <v>43</v>
      </c>
      <c r="E9" s="6" t="s">
        <v>44</v>
      </c>
      <c r="F9" s="6" t="s">
        <v>45</v>
      </c>
    </row>
    <row r="10" spans="1:6" ht="15">
      <c r="A10" s="16"/>
      <c r="B10" s="5">
        <v>1</v>
      </c>
      <c r="C10" s="7">
        <v>2015</v>
      </c>
      <c r="D10" s="8">
        <f>SUM(E10/F10*100)</f>
        <v>100</v>
      </c>
      <c r="E10" s="9">
        <v>4600</v>
      </c>
      <c r="F10" s="9">
        <v>4600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95.1</v>
      </c>
      <c r="E11" s="12">
        <v>4755</v>
      </c>
      <c r="F11" s="12">
        <v>5000</v>
      </c>
    </row>
    <row r="12" spans="1:6" ht="30" customHeight="1">
      <c r="A12" s="16"/>
      <c r="B12" s="18"/>
      <c r="C12" s="10">
        <v>2019</v>
      </c>
      <c r="D12" s="11">
        <f aca="true" t="shared" si="0" ref="D12:D16">SUM(E12/F12*100)</f>
        <v>99.8</v>
      </c>
      <c r="E12" s="12">
        <v>4990</v>
      </c>
      <c r="F12" s="12">
        <v>5000</v>
      </c>
    </row>
    <row r="13" spans="1:6" ht="30" customHeight="1">
      <c r="A13" s="16"/>
      <c r="B13" s="18"/>
      <c r="C13" s="10">
        <v>2020</v>
      </c>
      <c r="D13" s="11">
        <f t="shared" si="0"/>
        <v>12.333333333333334</v>
      </c>
      <c r="E13" s="12">
        <v>185</v>
      </c>
      <c r="F13" s="12">
        <v>1500</v>
      </c>
    </row>
    <row r="14" spans="1:6" ht="30" customHeight="1">
      <c r="A14" s="16"/>
      <c r="B14" s="18"/>
      <c r="C14" s="10">
        <v>2021</v>
      </c>
      <c r="D14" s="11">
        <f t="shared" si="0"/>
        <v>50</v>
      </c>
      <c r="E14" s="12">
        <v>500</v>
      </c>
      <c r="F14" s="12">
        <v>1000</v>
      </c>
    </row>
    <row r="15" spans="1:6" ht="30" customHeight="1">
      <c r="A15" s="16"/>
      <c r="B15" s="18"/>
      <c r="C15" s="10">
        <v>2022</v>
      </c>
      <c r="D15" s="11">
        <f t="shared" si="0"/>
        <v>102.85714285714285</v>
      </c>
      <c r="E15" s="12">
        <v>720</v>
      </c>
      <c r="F15" s="12">
        <v>700</v>
      </c>
    </row>
    <row r="16" spans="1:6" ht="30" customHeight="1">
      <c r="A16" s="16"/>
      <c r="B16" s="19"/>
      <c r="C16" s="10">
        <v>2023</v>
      </c>
      <c r="D16" s="11">
        <f t="shared" si="0"/>
        <v>100</v>
      </c>
      <c r="E16" s="12">
        <v>1800</v>
      </c>
      <c r="F16" s="12">
        <v>1800</v>
      </c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C538-F7CE-4418-AAEF-DF8558A7EA74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5</v>
      </c>
      <c r="B9" s="5"/>
      <c r="C9" s="13"/>
      <c r="D9" s="6" t="s">
        <v>17</v>
      </c>
      <c r="E9" s="6" t="s">
        <v>18</v>
      </c>
      <c r="F9" s="6" t="s">
        <v>19</v>
      </c>
    </row>
    <row r="10" spans="1:6" ht="15">
      <c r="A10" s="16"/>
      <c r="B10" s="5">
        <v>1</v>
      </c>
      <c r="C10" s="7">
        <v>2009</v>
      </c>
      <c r="D10" s="8">
        <f>SUM(E10/F10*100)</f>
        <v>106</v>
      </c>
      <c r="E10" s="9">
        <v>53</v>
      </c>
      <c r="F10" s="9">
        <v>50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96.55172413793103</v>
      </c>
      <c r="E11" s="12">
        <v>56</v>
      </c>
      <c r="F11" s="12">
        <v>58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100</v>
      </c>
      <c r="E12" s="12">
        <v>17</v>
      </c>
      <c r="F12" s="12">
        <v>17</v>
      </c>
    </row>
    <row r="13" spans="1:6" ht="30" customHeight="1">
      <c r="A13" s="16"/>
      <c r="B13" s="18"/>
      <c r="C13" s="10">
        <v>2020</v>
      </c>
      <c r="D13" s="11">
        <f t="shared" si="0"/>
        <v>100</v>
      </c>
      <c r="E13" s="12">
        <v>18</v>
      </c>
      <c r="F13" s="12">
        <v>18</v>
      </c>
    </row>
    <row r="14" spans="1:6" ht="30" customHeight="1">
      <c r="A14" s="16"/>
      <c r="B14" s="18"/>
      <c r="C14" s="10">
        <v>2021</v>
      </c>
      <c r="D14" s="11">
        <f t="shared" si="0"/>
        <v>100</v>
      </c>
      <c r="E14" s="12">
        <v>19</v>
      </c>
      <c r="F14" s="12">
        <v>19</v>
      </c>
    </row>
    <row r="15" spans="1:6" ht="30" customHeight="1">
      <c r="A15" s="16"/>
      <c r="B15" s="18"/>
      <c r="C15" s="10">
        <v>2022</v>
      </c>
      <c r="D15" s="11">
        <f t="shared" si="0"/>
        <v>100</v>
      </c>
      <c r="E15" s="12">
        <v>17</v>
      </c>
      <c r="F15" s="12">
        <v>17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D016-F031-40B5-81D1-4628979B8B6B}">
  <dimension ref="A1:F20"/>
  <sheetViews>
    <sheetView view="pageBreakPreview" zoomScale="90" zoomScaleSheetLayoutView="90" workbookViewId="0" topLeftCell="C9">
      <selection activeCell="D27" sqref="D27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6">
        <v>6</v>
      </c>
      <c r="B9" s="5"/>
      <c r="C9" s="13"/>
      <c r="D9" s="6" t="s">
        <v>20</v>
      </c>
      <c r="E9" s="6" t="s">
        <v>21</v>
      </c>
      <c r="F9" s="6" t="s">
        <v>22</v>
      </c>
    </row>
    <row r="10" spans="1:6" ht="15">
      <c r="A10" s="16"/>
      <c r="B10" s="5">
        <v>1</v>
      </c>
      <c r="C10" s="7">
        <v>2011</v>
      </c>
      <c r="D10" s="8">
        <f>SUM(E10/F10*100)</f>
        <v>107.95454545454545</v>
      </c>
      <c r="E10" s="9">
        <v>4750</v>
      </c>
      <c r="F10" s="9">
        <v>4400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100</v>
      </c>
      <c r="E11" s="12">
        <v>4755</v>
      </c>
      <c r="F11" s="12">
        <v>4755</v>
      </c>
    </row>
    <row r="12" spans="1:6" ht="30" customHeight="1">
      <c r="A12" s="16"/>
      <c r="B12" s="18"/>
      <c r="C12" s="10">
        <v>2019</v>
      </c>
      <c r="D12" s="11">
        <f aca="true" t="shared" si="0" ref="D12:D16">SUM(E12/F12*100)</f>
        <v>100</v>
      </c>
      <c r="E12" s="12">
        <v>4990</v>
      </c>
      <c r="F12" s="12">
        <v>4990</v>
      </c>
    </row>
    <row r="13" spans="1:6" ht="30" customHeight="1">
      <c r="A13" s="16"/>
      <c r="B13" s="18"/>
      <c r="C13" s="10">
        <v>2020</v>
      </c>
      <c r="D13" s="11">
        <f t="shared" si="0"/>
        <v>100</v>
      </c>
      <c r="E13" s="12">
        <v>185</v>
      </c>
      <c r="F13" s="12">
        <v>185</v>
      </c>
    </row>
    <row r="14" spans="1:6" ht="30" customHeight="1">
      <c r="A14" s="16"/>
      <c r="B14" s="18"/>
      <c r="C14" s="10">
        <v>2021</v>
      </c>
      <c r="D14" s="11">
        <f t="shared" si="0"/>
        <v>100</v>
      </c>
      <c r="E14" s="12">
        <v>500</v>
      </c>
      <c r="F14" s="12">
        <v>500</v>
      </c>
    </row>
    <row r="15" spans="1:6" ht="30" customHeight="1">
      <c r="A15" s="16"/>
      <c r="B15" s="18"/>
      <c r="C15" s="10">
        <v>2022</v>
      </c>
      <c r="D15" s="11">
        <f t="shared" si="0"/>
        <v>100</v>
      </c>
      <c r="E15" s="12">
        <v>720</v>
      </c>
      <c r="F15" s="12">
        <v>720</v>
      </c>
    </row>
    <row r="16" spans="1:6" ht="30" customHeight="1">
      <c r="A16" s="16"/>
      <c r="B16" s="19"/>
      <c r="C16" s="10">
        <v>2023</v>
      </c>
      <c r="D16" s="11">
        <f t="shared" si="0"/>
        <v>100</v>
      </c>
      <c r="E16" s="12">
        <v>1800</v>
      </c>
      <c r="F16" s="12">
        <v>1800</v>
      </c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F7F0-3E2E-4851-8A79-245AB2490637}">
  <dimension ref="A1:F20"/>
  <sheetViews>
    <sheetView view="pageBreakPreview" zoomScale="90" zoomScaleSheetLayoutView="90" workbookViewId="0" topLeftCell="C9">
      <selection activeCell="D26" sqref="D26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6">
        <v>7</v>
      </c>
      <c r="B9" s="5"/>
      <c r="C9" s="13"/>
      <c r="D9" s="6" t="s">
        <v>23</v>
      </c>
      <c r="E9" s="6" t="s">
        <v>24</v>
      </c>
      <c r="F9" s="6" t="s">
        <v>25</v>
      </c>
    </row>
    <row r="10" spans="1:6" ht="15">
      <c r="A10" s="16"/>
      <c r="B10" s="5">
        <v>1</v>
      </c>
      <c r="C10" s="7">
        <v>2011</v>
      </c>
      <c r="D10" s="8">
        <f>SUM(E10/F10*100)</f>
        <v>780</v>
      </c>
      <c r="E10" s="9">
        <v>1365</v>
      </c>
      <c r="F10" s="9">
        <v>175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100</v>
      </c>
      <c r="E11" s="12">
        <v>77</v>
      </c>
      <c r="F11" s="12">
        <v>77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96.25</v>
      </c>
      <c r="E12" s="12">
        <v>77</v>
      </c>
      <c r="F12" s="12">
        <v>80</v>
      </c>
    </row>
    <row r="13" spans="1:6" ht="30" customHeight="1">
      <c r="A13" s="16"/>
      <c r="B13" s="18"/>
      <c r="C13" s="10">
        <v>2020</v>
      </c>
      <c r="D13" s="11">
        <f t="shared" si="0"/>
        <v>97.53086419753086</v>
      </c>
      <c r="E13" s="12">
        <v>79</v>
      </c>
      <c r="F13" s="12">
        <v>81</v>
      </c>
    </row>
    <row r="14" spans="1:6" ht="30" customHeight="1">
      <c r="A14" s="16"/>
      <c r="B14" s="18"/>
      <c r="C14" s="10">
        <v>2021</v>
      </c>
      <c r="D14" s="11">
        <f t="shared" si="0"/>
        <v>91.13924050632912</v>
      </c>
      <c r="E14" s="12">
        <v>72</v>
      </c>
      <c r="F14" s="12">
        <v>79</v>
      </c>
    </row>
    <row r="15" spans="1:6" ht="30" customHeight="1">
      <c r="A15" s="16"/>
      <c r="B15" s="18"/>
      <c r="C15" s="10">
        <v>2022</v>
      </c>
      <c r="D15" s="11">
        <f t="shared" si="0"/>
        <v>86.74698795180723</v>
      </c>
      <c r="E15" s="12">
        <v>72</v>
      </c>
      <c r="F15" s="12">
        <v>83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2B83-BA4C-42A0-B8EE-BD0DD1A687A5}">
  <dimension ref="A1:F20"/>
  <sheetViews>
    <sheetView view="pageBreakPreview" zoomScale="90" zoomScaleSheetLayoutView="90" workbookViewId="0" topLeftCell="C7">
      <selection activeCell="D25" sqref="D25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75">
      <c r="A9" s="16">
        <v>8</v>
      </c>
      <c r="B9" s="5"/>
      <c r="C9" s="13"/>
      <c r="D9" s="6" t="s">
        <v>26</v>
      </c>
      <c r="E9" s="6" t="s">
        <v>27</v>
      </c>
      <c r="F9" s="6" t="s">
        <v>28</v>
      </c>
    </row>
    <row r="10" spans="1:6" ht="15">
      <c r="A10" s="16"/>
      <c r="B10" s="5">
        <v>1</v>
      </c>
      <c r="C10" s="7">
        <v>2011</v>
      </c>
      <c r="D10" s="8">
        <f>SUM(E10/F10*100)</f>
        <v>841.0256410256411</v>
      </c>
      <c r="E10" s="9">
        <v>328</v>
      </c>
      <c r="F10" s="9">
        <v>39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100</v>
      </c>
      <c r="E11" s="12">
        <v>5</v>
      </c>
      <c r="F11" s="12">
        <v>5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100</v>
      </c>
      <c r="E12" s="12">
        <v>4</v>
      </c>
      <c r="F12" s="12">
        <v>4</v>
      </c>
    </row>
    <row r="13" spans="1:6" ht="30" customHeight="1">
      <c r="A13" s="16"/>
      <c r="B13" s="18"/>
      <c r="C13" s="10">
        <v>2020</v>
      </c>
      <c r="D13" s="11">
        <f t="shared" si="0"/>
        <v>100</v>
      </c>
      <c r="E13" s="12">
        <v>4</v>
      </c>
      <c r="F13" s="12">
        <v>4</v>
      </c>
    </row>
    <row r="14" spans="1:6" ht="30" customHeight="1">
      <c r="A14" s="16"/>
      <c r="B14" s="18"/>
      <c r="C14" s="10">
        <v>2021</v>
      </c>
      <c r="D14" s="11">
        <f t="shared" si="0"/>
        <v>100</v>
      </c>
      <c r="E14" s="12">
        <v>3</v>
      </c>
      <c r="F14" s="12">
        <v>3</v>
      </c>
    </row>
    <row r="15" spans="1:6" ht="30" customHeight="1">
      <c r="A15" s="16"/>
      <c r="B15" s="18"/>
      <c r="C15" s="10">
        <v>2022</v>
      </c>
      <c r="D15" s="11">
        <f t="shared" si="0"/>
        <v>100</v>
      </c>
      <c r="E15" s="12">
        <v>4</v>
      </c>
      <c r="F15" s="12">
        <v>4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596E-AA50-4A20-9877-23EC462DC6BF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9</v>
      </c>
      <c r="B9" s="5"/>
      <c r="C9" s="13"/>
      <c r="D9" s="6" t="s">
        <v>29</v>
      </c>
      <c r="E9" s="6" t="s">
        <v>30</v>
      </c>
      <c r="F9" s="6" t="s">
        <v>31</v>
      </c>
    </row>
    <row r="10" spans="1:6" ht="15">
      <c r="A10" s="16"/>
      <c r="B10" s="5">
        <v>1</v>
      </c>
      <c r="C10" s="7">
        <v>2011</v>
      </c>
      <c r="D10" s="8">
        <f>SUM(E10/F10*100)</f>
        <v>115.38461538461537</v>
      </c>
      <c r="E10" s="9">
        <v>60</v>
      </c>
      <c r="F10" s="9">
        <v>52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96.15384615384616</v>
      </c>
      <c r="E11" s="12">
        <v>75</v>
      </c>
      <c r="F11" s="12">
        <v>78</v>
      </c>
    </row>
    <row r="12" spans="1:6" ht="30" customHeight="1">
      <c r="A12" s="16"/>
      <c r="B12" s="18"/>
      <c r="C12" s="10">
        <v>2019</v>
      </c>
      <c r="D12" s="11">
        <f aca="true" t="shared" si="0" ref="D12:D15">SUM(E12/F12*100)</f>
        <v>100</v>
      </c>
      <c r="E12" s="12">
        <v>78</v>
      </c>
      <c r="F12" s="12">
        <v>78</v>
      </c>
    </row>
    <row r="13" spans="1:6" ht="30" customHeight="1">
      <c r="A13" s="16"/>
      <c r="B13" s="18"/>
      <c r="C13" s="10">
        <v>2020</v>
      </c>
      <c r="D13" s="11">
        <f t="shared" si="0"/>
        <v>36.36363636363637</v>
      </c>
      <c r="E13" s="12">
        <v>8</v>
      </c>
      <c r="F13" s="12">
        <v>22</v>
      </c>
    </row>
    <row r="14" spans="1:6" ht="30" customHeight="1">
      <c r="A14" s="16"/>
      <c r="B14" s="18"/>
      <c r="C14" s="10">
        <v>2021</v>
      </c>
      <c r="D14" s="11">
        <f t="shared" si="0"/>
        <v>81.25</v>
      </c>
      <c r="E14" s="12">
        <v>13</v>
      </c>
      <c r="F14" s="12">
        <v>16</v>
      </c>
    </row>
    <row r="15" spans="1:6" ht="30" customHeight="1">
      <c r="A15" s="16"/>
      <c r="B15" s="18"/>
      <c r="C15" s="10">
        <v>2022</v>
      </c>
      <c r="D15" s="11">
        <f t="shared" si="0"/>
        <v>100</v>
      </c>
      <c r="E15" s="12">
        <v>29</v>
      </c>
      <c r="F15" s="12">
        <v>29</v>
      </c>
    </row>
    <row r="16" spans="1:6" ht="30" customHeight="1">
      <c r="A16" s="16"/>
      <c r="B16" s="19"/>
      <c r="C16" s="10">
        <v>2023</v>
      </c>
      <c r="D16" s="11">
        <f>IF(E16=0,0,SUM(E16/F16*100))</f>
        <v>100</v>
      </c>
      <c r="E16" s="12">
        <v>38</v>
      </c>
      <c r="F16" s="12">
        <v>38</v>
      </c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540A-F8B7-4AC5-8653-82E5CBEA6EC5}">
  <dimension ref="A1:F20"/>
  <sheetViews>
    <sheetView view="pageBreakPreview" zoomScale="90" zoomScaleSheetLayoutView="90" workbookViewId="0" topLeftCell="C1">
      <selection activeCell="C22" sqref="C22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60">
      <c r="A9" s="16">
        <v>10</v>
      </c>
      <c r="B9" s="5"/>
      <c r="C9" s="13"/>
      <c r="D9" s="6" t="s">
        <v>32</v>
      </c>
      <c r="E9" s="6" t="s">
        <v>33</v>
      </c>
      <c r="F9" s="6" t="s">
        <v>34</v>
      </c>
    </row>
    <row r="10" spans="1:6" ht="15">
      <c r="A10" s="16"/>
      <c r="B10" s="5">
        <v>1</v>
      </c>
      <c r="C10" s="7">
        <v>2016</v>
      </c>
      <c r="D10" s="8">
        <f>SUM(E10/F10*100)</f>
        <v>52.17391304347826</v>
      </c>
      <c r="E10" s="9">
        <v>2400</v>
      </c>
      <c r="F10" s="9">
        <v>4600</v>
      </c>
    </row>
    <row r="11" spans="1:6" ht="30" customHeight="1">
      <c r="A11" s="16"/>
      <c r="B11" s="17">
        <v>2</v>
      </c>
      <c r="C11" s="10">
        <v>2018</v>
      </c>
      <c r="D11" s="11">
        <f>SUM(E11/F11*100)</f>
        <v>57.93901156677181</v>
      </c>
      <c r="E11" s="12">
        <v>2755</v>
      </c>
      <c r="F11" s="12">
        <v>4755</v>
      </c>
    </row>
    <row r="12" spans="1:6" ht="30" customHeight="1">
      <c r="A12" s="16"/>
      <c r="B12" s="18"/>
      <c r="C12" s="10">
        <v>2019</v>
      </c>
      <c r="D12" s="11">
        <f aca="true" t="shared" si="0" ref="D12:D16">SUM(E12/F12*100)</f>
        <v>59.719438877755515</v>
      </c>
      <c r="E12" s="12">
        <v>2980</v>
      </c>
      <c r="F12" s="12">
        <v>4990</v>
      </c>
    </row>
    <row r="13" spans="1:6" ht="30" customHeight="1">
      <c r="A13" s="16"/>
      <c r="B13" s="18"/>
      <c r="C13" s="10">
        <v>2020</v>
      </c>
      <c r="D13" s="11">
        <f t="shared" si="0"/>
        <v>60</v>
      </c>
      <c r="E13" s="12">
        <v>111</v>
      </c>
      <c r="F13" s="12">
        <v>185</v>
      </c>
    </row>
    <row r="14" spans="1:6" ht="30" customHeight="1">
      <c r="A14" s="16"/>
      <c r="B14" s="18"/>
      <c r="C14" s="10">
        <v>2021</v>
      </c>
      <c r="D14" s="11">
        <f t="shared" si="0"/>
        <v>35.4</v>
      </c>
      <c r="E14" s="12">
        <v>177</v>
      </c>
      <c r="F14" s="12">
        <v>500</v>
      </c>
    </row>
    <row r="15" spans="1:6" ht="30" customHeight="1">
      <c r="A15" s="16"/>
      <c r="B15" s="18"/>
      <c r="C15" s="10">
        <v>2022</v>
      </c>
      <c r="D15" s="11">
        <f t="shared" si="0"/>
        <v>20.13888888888889</v>
      </c>
      <c r="E15" s="12">
        <v>145</v>
      </c>
      <c r="F15" s="12">
        <v>720</v>
      </c>
    </row>
    <row r="16" spans="1:6" ht="30" customHeight="1">
      <c r="A16" s="16"/>
      <c r="B16" s="19"/>
      <c r="C16" s="10">
        <v>2023</v>
      </c>
      <c r="D16" s="11">
        <f t="shared" si="0"/>
        <v>30</v>
      </c>
      <c r="E16" s="12">
        <v>540</v>
      </c>
      <c r="F16" s="12">
        <v>1800</v>
      </c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98D4-8B95-4EBD-9C1F-57E1E3F8A038}">
  <dimension ref="A1:F20"/>
  <sheetViews>
    <sheetView view="pageBreakPreview" zoomScale="90" zoomScaleSheetLayoutView="90" workbookViewId="0" topLeftCell="A9">
      <selection activeCell="D30" sqref="D30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6">
        <v>11</v>
      </c>
      <c r="B9" s="5"/>
      <c r="C9" s="13"/>
      <c r="D9" s="6" t="s">
        <v>49</v>
      </c>
      <c r="E9" s="6" t="s">
        <v>35</v>
      </c>
      <c r="F9" s="6" t="s">
        <v>36</v>
      </c>
    </row>
    <row r="10" spans="1:6" ht="15">
      <c r="A10" s="16"/>
      <c r="B10" s="5">
        <v>1</v>
      </c>
      <c r="C10" s="7">
        <v>2012</v>
      </c>
      <c r="D10" s="8">
        <f>SUM(E10/F10)</f>
        <v>7.8</v>
      </c>
      <c r="E10" s="9">
        <v>1950</v>
      </c>
      <c r="F10" s="9">
        <v>250</v>
      </c>
    </row>
    <row r="11" spans="1:6" ht="30" customHeight="1">
      <c r="A11" s="16"/>
      <c r="B11" s="17">
        <v>2</v>
      </c>
      <c r="C11" s="10">
        <v>2018</v>
      </c>
      <c r="D11" s="11">
        <f>SUM(E11/F11)</f>
        <v>8.474576271186441</v>
      </c>
      <c r="E11" s="12">
        <v>41000</v>
      </c>
      <c r="F11" s="12">
        <v>4838</v>
      </c>
    </row>
    <row r="12" spans="1:6" ht="30" customHeight="1">
      <c r="A12" s="16"/>
      <c r="B12" s="18"/>
      <c r="C12" s="10">
        <v>2019</v>
      </c>
      <c r="D12" s="11">
        <f aca="true" t="shared" si="0" ref="D12:D16">SUM(E12/F12)</f>
        <v>8.988888888888889</v>
      </c>
      <c r="E12" s="12">
        <v>40450</v>
      </c>
      <c r="F12" s="12">
        <v>4500</v>
      </c>
    </row>
    <row r="13" spans="1:6" ht="30" customHeight="1">
      <c r="A13" s="16"/>
      <c r="B13" s="18"/>
      <c r="C13" s="10">
        <v>2020</v>
      </c>
      <c r="D13" s="11">
        <f t="shared" si="0"/>
        <v>9.076923076923077</v>
      </c>
      <c r="E13" s="12">
        <v>1180</v>
      </c>
      <c r="F13" s="12">
        <v>130</v>
      </c>
    </row>
    <row r="14" spans="1:6" ht="30" customHeight="1">
      <c r="A14" s="16"/>
      <c r="B14" s="18"/>
      <c r="C14" s="10">
        <v>2021</v>
      </c>
      <c r="D14" s="11">
        <f t="shared" si="0"/>
        <v>9</v>
      </c>
      <c r="E14" s="12">
        <v>3600</v>
      </c>
      <c r="F14" s="12">
        <v>400</v>
      </c>
    </row>
    <row r="15" spans="1:6" ht="30" customHeight="1">
      <c r="A15" s="16"/>
      <c r="B15" s="18"/>
      <c r="C15" s="10">
        <v>2022</v>
      </c>
      <c r="D15" s="11">
        <f t="shared" si="0"/>
        <v>9.464285714285714</v>
      </c>
      <c r="E15" s="12">
        <v>5300</v>
      </c>
      <c r="F15" s="12">
        <v>560</v>
      </c>
    </row>
    <row r="16" spans="1:6" ht="30" customHeight="1">
      <c r="A16" s="16"/>
      <c r="B16" s="19"/>
      <c r="C16" s="10">
        <v>2023</v>
      </c>
      <c r="D16" s="11">
        <f t="shared" si="0"/>
        <v>9</v>
      </c>
      <c r="E16" s="12">
        <v>12960</v>
      </c>
      <c r="F16" s="12">
        <v>1440</v>
      </c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7BFE-FF47-4235-9E3E-A0FCBF90BA75}">
  <dimension ref="A1:F20"/>
  <sheetViews>
    <sheetView tabSelected="1" view="pageBreakPreview" zoomScale="90" zoomScaleSheetLayoutView="90" workbookViewId="0" topLeftCell="A9">
      <selection activeCell="M13" sqref="M13"/>
    </sheetView>
  </sheetViews>
  <sheetFormatPr defaultColWidth="11.421875" defaultRowHeight="15"/>
  <cols>
    <col min="1" max="1" width="8.00390625" style="1" customWidth="1"/>
    <col min="2" max="2" width="4.8515625" style="1" customWidth="1"/>
    <col min="3" max="3" width="18.140625" style="1" customWidth="1"/>
    <col min="4" max="6" width="40.7109375" style="1" customWidth="1"/>
    <col min="7" max="16384" width="11.421875" style="1" customWidth="1"/>
  </cols>
  <sheetData>
    <row r="1" spans="1:6" ht="14.25">
      <c r="A1" s="15" t="s">
        <v>50</v>
      </c>
      <c r="B1" s="15"/>
      <c r="C1" s="15"/>
      <c r="D1" s="15"/>
      <c r="E1" s="15"/>
      <c r="F1" s="15"/>
    </row>
    <row r="2" spans="1:6" ht="14.25">
      <c r="A2" s="15" t="s">
        <v>13</v>
      </c>
      <c r="B2" s="15"/>
      <c r="C2" s="15"/>
      <c r="D2" s="15"/>
      <c r="E2" s="15"/>
      <c r="F2" s="15"/>
    </row>
    <row r="3" spans="1:6" ht="14.25">
      <c r="A3" s="15" t="s">
        <v>6</v>
      </c>
      <c r="B3" s="15"/>
      <c r="C3" s="15"/>
      <c r="D3" s="15"/>
      <c r="E3" s="15"/>
      <c r="F3" s="15"/>
    </row>
    <row r="5" spans="1:4" ht="15">
      <c r="A5" s="1" t="s">
        <v>7</v>
      </c>
      <c r="D5" s="2" t="s">
        <v>8</v>
      </c>
    </row>
    <row r="6" spans="1:4" ht="15">
      <c r="A6" s="1" t="s">
        <v>5</v>
      </c>
      <c r="D6" s="2" t="s">
        <v>9</v>
      </c>
    </row>
    <row r="8" spans="1:6" ht="15">
      <c r="A8" s="4" t="s">
        <v>4</v>
      </c>
      <c r="B8" s="4"/>
      <c r="C8" s="4" t="s">
        <v>0</v>
      </c>
      <c r="D8" s="4" t="s">
        <v>1</v>
      </c>
      <c r="E8" s="4" t="s">
        <v>2</v>
      </c>
      <c r="F8" s="4" t="s">
        <v>3</v>
      </c>
    </row>
    <row r="9" spans="1:6" ht="90">
      <c r="A9" s="16">
        <v>12</v>
      </c>
      <c r="B9" s="5"/>
      <c r="C9" s="13"/>
      <c r="D9" s="6" t="s">
        <v>48</v>
      </c>
      <c r="E9" s="6" t="s">
        <v>46</v>
      </c>
      <c r="F9" s="6" t="s">
        <v>47</v>
      </c>
    </row>
    <row r="10" spans="1:6" ht="15">
      <c r="A10" s="16"/>
      <c r="B10" s="5">
        <v>1</v>
      </c>
      <c r="C10" s="7">
        <v>2022</v>
      </c>
      <c r="D10" s="8">
        <f>SUM(E10/F10*100)</f>
        <v>100</v>
      </c>
      <c r="E10" s="9">
        <v>1</v>
      </c>
      <c r="F10" s="9">
        <v>1</v>
      </c>
    </row>
    <row r="11" spans="1:6" ht="30" customHeight="1">
      <c r="A11" s="16"/>
      <c r="B11" s="17">
        <v>2</v>
      </c>
      <c r="C11" s="10">
        <v>2018</v>
      </c>
      <c r="D11" s="11" t="str">
        <f>IF(E11="","",SUM(E11/F11*100))</f>
        <v/>
      </c>
      <c r="E11" s="12"/>
      <c r="F11" s="12"/>
    </row>
    <row r="12" spans="1:6" ht="30" customHeight="1">
      <c r="A12" s="16"/>
      <c r="B12" s="18"/>
      <c r="C12" s="10">
        <v>2019</v>
      </c>
      <c r="D12" s="11" t="str">
        <f>IF(E12="","",SUM(E12/F12*100))</f>
        <v/>
      </c>
      <c r="E12" s="12"/>
      <c r="F12" s="12"/>
    </row>
    <row r="13" spans="1:6" ht="30" customHeight="1">
      <c r="A13" s="16"/>
      <c r="B13" s="18"/>
      <c r="C13" s="10">
        <v>2020</v>
      </c>
      <c r="D13" s="11" t="str">
        <f>IF(E13="","",SUM(E13/F13*100))</f>
        <v/>
      </c>
      <c r="E13" s="12"/>
      <c r="F13" s="12"/>
    </row>
    <row r="14" spans="1:6" ht="30" customHeight="1">
      <c r="A14" s="16"/>
      <c r="B14" s="18"/>
      <c r="C14" s="10">
        <v>2021</v>
      </c>
      <c r="D14" s="11" t="str">
        <f>IF(E14="","",SUM(E14/F14*100))</f>
        <v/>
      </c>
      <c r="E14" s="12"/>
      <c r="F14" s="12"/>
    </row>
    <row r="15" spans="1:6" ht="30" customHeight="1">
      <c r="A15" s="16"/>
      <c r="B15" s="18"/>
      <c r="C15" s="10">
        <v>2022</v>
      </c>
      <c r="D15" s="11">
        <f aca="true" t="shared" si="0" ref="D15">SUM(E15/F15*100)</f>
        <v>100</v>
      </c>
      <c r="E15" s="12">
        <v>1</v>
      </c>
      <c r="F15" s="12">
        <v>1</v>
      </c>
    </row>
    <row r="16" spans="1:6" ht="30" customHeight="1">
      <c r="A16" s="16"/>
      <c r="B16" s="19"/>
      <c r="C16" s="10">
        <v>2023</v>
      </c>
      <c r="D16" s="11" t="str">
        <f>IF(E16="","",SUM(E16/F16*100))</f>
        <v/>
      </c>
      <c r="E16" s="12"/>
      <c r="F16" s="12"/>
    </row>
    <row r="18" spans="1:4" ht="15">
      <c r="A18" s="3">
        <v>1</v>
      </c>
      <c r="B18" s="3" t="s">
        <v>11</v>
      </c>
      <c r="C18" s="3"/>
      <c r="D18" s="3"/>
    </row>
    <row r="19" spans="1:4" ht="15">
      <c r="A19" s="3">
        <v>2</v>
      </c>
      <c r="B19" s="3" t="s">
        <v>10</v>
      </c>
      <c r="C19" s="3"/>
      <c r="D19" s="3"/>
    </row>
    <row r="20" spans="1:2" ht="15">
      <c r="A20" s="14" t="s">
        <v>12</v>
      </c>
      <c r="B20" s="3" t="s">
        <v>51</v>
      </c>
    </row>
  </sheetData>
  <mergeCells count="5">
    <mergeCell ref="A1:F1"/>
    <mergeCell ref="A2:F2"/>
    <mergeCell ref="A3:F3"/>
    <mergeCell ref="A9:A16"/>
    <mergeCell ref="B11:B1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Direccion Planeacion</dc:creator>
  <cp:keywords/>
  <dc:description/>
  <cp:lastModifiedBy>Usuario Direccion Planeacion</cp:lastModifiedBy>
  <cp:lastPrinted>2023-11-30T16:45:24Z</cp:lastPrinted>
  <dcterms:created xsi:type="dcterms:W3CDTF">2022-10-31T18:32:43Z</dcterms:created>
  <dcterms:modified xsi:type="dcterms:W3CDTF">2023-11-30T16:46:22Z</dcterms:modified>
  <cp:category/>
  <cp:version/>
  <cp:contentType/>
  <cp:contentStatus/>
</cp:coreProperties>
</file>