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5840" tabRatio="564" firstSheet="8" activeTab="13"/>
  </bookViews>
  <sheets>
    <sheet name="IND. 1" sheetId="1" r:id="rId1"/>
    <sheet name="IND. 2" sheetId="2" r:id="rId2"/>
    <sheet name="IND. 3" sheetId="3" r:id="rId3"/>
    <sheet name="IND.4" sheetId="4" r:id="rId4"/>
    <sheet name="IND. 5" sheetId="5" r:id="rId5"/>
    <sheet name="IND. 6" sheetId="6" r:id="rId6"/>
    <sheet name="IND. 7" sheetId="7" r:id="rId7"/>
    <sheet name="IND. 8" sheetId="8" r:id="rId8"/>
    <sheet name="IND. 9" sheetId="9" r:id="rId9"/>
    <sheet name="IND. 10" sheetId="10" r:id="rId10"/>
    <sheet name="IND. 11" sheetId="11" r:id="rId11"/>
    <sheet name="IND. 12" sheetId="12" r:id="rId12"/>
    <sheet name="IND. 13" sheetId="13" r:id="rId13"/>
    <sheet name="IND. 14" sheetId="14" r:id="rId1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<sst xmlns="http://schemas.openxmlformats.org/spreadsheetml/2006/main" count="266" uniqueCount="57">
  <si>
    <t>AÑO</t>
  </si>
  <si>
    <t>INDICADOR</t>
  </si>
  <si>
    <t>VARIABLE 1</t>
  </si>
  <si>
    <t>VARIABLE 2</t>
  </si>
  <si>
    <t>IND.</t>
  </si>
  <si>
    <t>Entidad / unidad:</t>
  </si>
  <si>
    <t>Porcentaje de pacientes referidos por instituciones públicas de salud a los que se les apertura expediente clínico institucional 
variable 1 / variable 2 x 100</t>
  </si>
  <si>
    <t xml:space="preserve">Número de pacientes que han sido referidos por instituciones públicas de salud a los cuales se les apertura expediente clínico institucional en el periodo de evaluación </t>
  </si>
  <si>
    <t xml:space="preserve">Total de pacientes a los cuales se les apertura expediente clínico en el periodo de evaluación </t>
  </si>
  <si>
    <t>PP E023 "ATENCIÓN A LA SALUD"</t>
  </si>
  <si>
    <t>EVOLUCIÓN EN EL PERIODO</t>
  </si>
  <si>
    <t xml:space="preserve">Clave de la entidad / unidad:  </t>
  </si>
  <si>
    <t>NBD</t>
  </si>
  <si>
    <t>HOSPITAL GENERAL DE MÉXICO "Dr. Eduardo Liceaga"</t>
  </si>
  <si>
    <t>Línea base del indicador Institucional: años con los que se inicia el sexenio</t>
  </si>
  <si>
    <t>Línea base del indicador Institucional: año en que empíeza a operar el indicador para la institución</t>
  </si>
  <si>
    <t>Número de egresos hospitalarios por mejoría y curación</t>
  </si>
  <si>
    <t>Total de egresos hospitalarios</t>
  </si>
  <si>
    <t>Porcentaje de egresos hospitalarios por mejoría y curación
variable 1 / variable 2 x 100</t>
  </si>
  <si>
    <t>Porcentaje de usuarios con percepción de satisfacción de la calidad de la atención médica ambulatoria recibida superior a 80 puntos porcentuales 
variable 1 / variable 2 x 100</t>
  </si>
  <si>
    <t>Número de usuarios en atención ambulatoria que manifestaron una calificación de percepción 
de satisfacción de la calidad de la atención recibida superior a 80 puntos porcentuales</t>
  </si>
  <si>
    <t xml:space="preserve">Total de usuarios en atención ambulatoria encuestados </t>
  </si>
  <si>
    <t>Porcentaje de sesiones de rehabilitación especializadas realizadas respecto al total realizado
variable 1 / variable 2 x 100</t>
  </si>
  <si>
    <t>Número de sesiones de rehabilitación especializadas realizadas</t>
  </si>
  <si>
    <t>Total de sesiones de rehabilitación realizadas</t>
  </si>
  <si>
    <t>Porcentaje de procedimientos diagnósticos de alta especialidad realizados
variable 1 / variable 2 x 100</t>
  </si>
  <si>
    <t>Número de procedimientos diagnósticos ambulatorios realizados considerados de alta especialidad por la institución</t>
  </si>
  <si>
    <t>Total de procedimientos diagnósticos</t>
  </si>
  <si>
    <t>Porcentaje de procedimientos terapéuticos ambulatorios de alta especialidad realizados
variable 1 / variable 2 x 100</t>
  </si>
  <si>
    <t xml:space="preserve">Número de procedimientos terapéuticos ambulatorios realizados considerados de alta especialidad por la institución  </t>
  </si>
  <si>
    <t xml:space="preserve">Total de procedimientos terapéuticos </t>
  </si>
  <si>
    <t>Eficacia en el otorgamiento de consulta programada (preconsulta, primera vez, subsecuentes, urgencias o admisión continua) 
variable 1 / variable 2 x 100</t>
  </si>
  <si>
    <t xml:space="preserve">Número de consultas realizadas 
(preconsulta, primera vez, subsecuentes, urgencias o admisión continua) </t>
  </si>
  <si>
    <t>Número de consultas programadas (preconsulta, primera vez, subsecuentes, urgencias o admisión continua)</t>
  </si>
  <si>
    <t>Porcentaje de usuarios con percepción de satisfacción de la calidad de la atención médica hospitalaria recibida superior a 80 puntos porcentuales
variable 1 / variable 2 x 100</t>
  </si>
  <si>
    <t>Número de usuarios en atención hospitalaria que manifestaron una calificación de percepción de satisfacción de la calidad de la atención recibida superior a 80 puntos porcentuales</t>
  </si>
  <si>
    <t xml:space="preserve">Total de usuarios en atención hospitalaria encuestados </t>
  </si>
  <si>
    <t>Porcentaje  de expedientes clínicos revisados aprobados conforme a la NOM SSA 004
variable 1 / variable 2 x 100</t>
  </si>
  <si>
    <t>Número de expedientes clínicos revisados  que cumplen con los criterios de la NOM SSA 004</t>
  </si>
  <si>
    <t xml:space="preserve">Total de expedientes revisados por el Comité del expediente clínico institucional </t>
  </si>
  <si>
    <t>Porcentaje de auditorías clínicas realizadas
variable 1 / variable 2 x 100</t>
  </si>
  <si>
    <t>Número de auditorias clínicas realizadas</t>
  </si>
  <si>
    <t>Número de auditorias clínicas programadas</t>
  </si>
  <si>
    <t>Porcentaje de ocupación hospitalaria
variable 1 / variable 2 x 100</t>
  </si>
  <si>
    <t>Número de días paciente durante el período</t>
  </si>
  <si>
    <t>Número de días cama durante el período</t>
  </si>
  <si>
    <t>Promedio de días estancia 
variable 1 / variable 2</t>
  </si>
  <si>
    <t>Número de días estancia</t>
  </si>
  <si>
    <t>Proporción de consultas de primera vez respecto a preconsultas
variable 1 / variable 2 x 100</t>
  </si>
  <si>
    <t xml:space="preserve">Número de consultas de primera vez otorgadas en el periodo  </t>
  </si>
  <si>
    <t>Número de preconsultas otorgadas en el periodo</t>
  </si>
  <si>
    <t>Tasa de infección nosocomial (por mil días de estancia hospitalaria)
variable 1 / variable 2 x 1000</t>
  </si>
  <si>
    <t xml:space="preserve">Número de episodios de infecciones nosocomiales registrados en el periodo de reporte  </t>
  </si>
  <si>
    <t xml:space="preserve">Total de días estancia en el periodo de reporte </t>
  </si>
  <si>
    <t>*</t>
  </si>
  <si>
    <t>MATRIZ DE INDICADORES PARA RESULTADOS (MIR)</t>
  </si>
  <si>
    <t>Los dattos del ejercicio 2023, es lo realizado al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</si>
</sst>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Montserrat"/>
      <family val="2"/>
    </font>
    <font>
      <b/>
      <sz val="11"/>
      <color theme="1"/>
      <name val="Montserrat"/>
      <family val="2"/>
    </font>
    <font>
      <sz val="10"/>
      <color theme="1"/>
      <name val="Montserrat"/>
      <family val="2"/>
    </font>
    <font>
      <b/>
      <sz val="10"/>
      <color theme="1"/>
      <name val="Montserrat"/>
      <family val="2"/>
    </font>
    <font>
      <sz val="8"/>
      <color theme="1"/>
      <name val="Montserrat"/>
      <family val="2"/>
    </font>
    <font>
      <b/>
      <sz val="7"/>
      <color theme="1"/>
      <name val="Calibri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</fonts>
  <fills count="4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pacientes referidos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275"/>
          <c:y val="0.1465"/>
          <c:w val="0.898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'IND. 1'!$C$11:$C$16</c:f>
              <c:numCache/>
            </c:numRef>
          </c:cat>
          <c:val>
            <c:numRef>
              <c:f>'IND. 1'!$D$11:$D$16</c:f>
              <c:numCache/>
            </c:numRef>
          </c:val>
        </c:ser>
        <c:overlap val="-27"/>
        <c:gapWidth val="219"/>
        <c:axId val="65260411"/>
        <c:axId val="50472788"/>
      </c:barChart>
      <c:catAx>
        <c:axId val="6526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472788"/>
        <c:crosses val="autoZero"/>
        <c:auto val="1"/>
        <c:lblOffset val="100"/>
        <c:noMultiLvlLbl val="0"/>
      </c:catAx>
      <c:valAx>
        <c:axId val="5047278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26041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pacientes referidos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'IND. 10'!$C$11:$C$16</c:f>
              <c:numCache/>
            </c:numRef>
          </c:cat>
          <c:val>
            <c:numRef>
              <c:f>'IND. 10'!$D$11:$D$16</c:f>
              <c:numCache/>
            </c:numRef>
          </c:val>
        </c:ser>
        <c:overlap val="-27"/>
        <c:gapWidth val="219"/>
        <c:axId val="58161733"/>
        <c:axId val="53693550"/>
      </c:barChart>
      <c:catAx>
        <c:axId val="5816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693550"/>
        <c:crosses val="autoZero"/>
        <c:auto val="1"/>
        <c:lblOffset val="100"/>
        <c:noMultiLvlLbl val="0"/>
      </c:catAx>
      <c:valAx>
        <c:axId val="5369355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16173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pacientes referidos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275"/>
          <c:y val="0.13"/>
          <c:w val="0.891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'IND. 11'!$C$11:$C$16</c:f>
              <c:numCache/>
            </c:numRef>
          </c:cat>
          <c:val>
            <c:numRef>
              <c:f>'IND. 11'!$D$11:$D$16</c:f>
              <c:numCache/>
            </c:numRef>
          </c:val>
        </c:ser>
        <c:overlap val="-27"/>
        <c:gapWidth val="219"/>
        <c:axId val="13479903"/>
        <c:axId val="54210264"/>
      </c:barChart>
      <c:catAx>
        <c:axId val="13479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210264"/>
        <c:crosses val="autoZero"/>
        <c:auto val="1"/>
        <c:lblOffset val="100"/>
        <c:noMultiLvlLbl val="0"/>
      </c:catAx>
      <c:valAx>
        <c:axId val="5421026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47990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pacientes referidos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'IND. 12'!$C$11:$C$16</c:f>
              <c:numCache/>
            </c:numRef>
          </c:cat>
          <c:val>
            <c:numRef>
              <c:f>'IND. 12'!$D$11:$D$16</c:f>
              <c:numCache/>
            </c:numRef>
          </c:val>
        </c:ser>
        <c:overlap val="-27"/>
        <c:gapWidth val="219"/>
        <c:axId val="18130329"/>
        <c:axId val="28955234"/>
      </c:barChart>
      <c:catAx>
        <c:axId val="18130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955234"/>
        <c:crosses val="autoZero"/>
        <c:auto val="1"/>
        <c:lblOffset val="100"/>
        <c:noMultiLvlLbl val="0"/>
      </c:catAx>
      <c:valAx>
        <c:axId val="2895523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13032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pacientes referidos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'IND. 13'!$C$11:$C$16</c:f>
              <c:numCache/>
            </c:numRef>
          </c:cat>
          <c:val>
            <c:numRef>
              <c:f>'IND. 13'!$D$11:$D$16</c:f>
              <c:numCache/>
            </c:numRef>
          </c:val>
        </c:ser>
        <c:overlap val="-27"/>
        <c:gapWidth val="219"/>
        <c:axId val="59270515"/>
        <c:axId val="63672588"/>
      </c:barChart>
      <c:catAx>
        <c:axId val="59270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672588"/>
        <c:crosses val="autoZero"/>
        <c:auto val="1"/>
        <c:lblOffset val="100"/>
        <c:noMultiLvlLbl val="0"/>
      </c:catAx>
      <c:valAx>
        <c:axId val="6367258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27051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pacientes referidos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'IND. 14'!$C$11:$C$16</c:f>
              <c:numCache/>
            </c:numRef>
          </c:cat>
          <c:val>
            <c:numRef>
              <c:f>'IND. 14'!$D$11:$D$16</c:f>
              <c:numCache/>
            </c:numRef>
          </c:val>
        </c:ser>
        <c:overlap val="-27"/>
        <c:gapWidth val="219"/>
        <c:axId val="36182381"/>
        <c:axId val="57205974"/>
      </c:barChart>
      <c:catAx>
        <c:axId val="36182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205974"/>
        <c:crosses val="autoZero"/>
        <c:auto val="1"/>
        <c:lblOffset val="100"/>
        <c:noMultiLvlLbl val="0"/>
      </c:catAx>
      <c:valAx>
        <c:axId val="5720597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18238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pacientes referidos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'IND. 2'!$C$11:$C$16</c:f>
              <c:numCache/>
            </c:numRef>
          </c:cat>
          <c:val>
            <c:numRef>
              <c:f>'IND. 2'!$D$11:$D$16</c:f>
              <c:numCache/>
            </c:numRef>
          </c:val>
        </c:ser>
        <c:overlap val="-27"/>
        <c:gapWidth val="219"/>
        <c:axId val="51601909"/>
        <c:axId val="61763998"/>
      </c:barChart>
      <c:catAx>
        <c:axId val="51601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763998"/>
        <c:crosses val="autoZero"/>
        <c:auto val="1"/>
        <c:lblOffset val="100"/>
        <c:noMultiLvlLbl val="0"/>
      </c:catAx>
      <c:valAx>
        <c:axId val="6176399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60190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pacientes referidos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'IND. 3'!$C$11:$C$16</c:f>
              <c:numCache/>
            </c:numRef>
          </c:cat>
          <c:val>
            <c:numRef>
              <c:f>'IND. 3'!$D$11:$D$16</c:f>
              <c:numCache/>
            </c:numRef>
          </c:val>
        </c:ser>
        <c:overlap val="-27"/>
        <c:gapWidth val="219"/>
        <c:axId val="19005071"/>
        <c:axId val="36827912"/>
      </c:barChart>
      <c:catAx>
        <c:axId val="1900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827912"/>
        <c:crosses val="autoZero"/>
        <c:auto val="1"/>
        <c:lblOffset val="100"/>
        <c:noMultiLvlLbl val="0"/>
      </c:catAx>
      <c:valAx>
        <c:axId val="3682791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00507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pacientes referidos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'IND.4'!$C$11:$C$16</c:f>
              <c:numCache/>
            </c:numRef>
          </c:cat>
          <c:val>
            <c:numRef>
              <c:f>'IND.4'!$D$11:$D$16</c:f>
              <c:numCache/>
            </c:numRef>
          </c:val>
        </c:ser>
        <c:overlap val="-27"/>
        <c:gapWidth val="219"/>
        <c:axId val="63015753"/>
        <c:axId val="30270866"/>
      </c:barChart>
      <c:catAx>
        <c:axId val="6301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270866"/>
        <c:crosses val="autoZero"/>
        <c:auto val="1"/>
        <c:lblOffset val="100"/>
        <c:noMultiLvlLbl val="0"/>
      </c:catAx>
      <c:valAx>
        <c:axId val="3027086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01575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pacientes referidos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'IND. 5'!$C$11:$C$16</c:f>
              <c:numCache/>
            </c:numRef>
          </c:cat>
          <c:val>
            <c:numRef>
              <c:f>'IND. 5'!$D$11:$D$16</c:f>
              <c:numCache/>
            </c:numRef>
          </c:val>
        </c:ser>
        <c:overlap val="-27"/>
        <c:gapWidth val="219"/>
        <c:axId val="4002339"/>
        <c:axId val="36021052"/>
      </c:barChart>
      <c:catAx>
        <c:axId val="400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021052"/>
        <c:crosses val="autoZero"/>
        <c:auto val="1"/>
        <c:lblOffset val="100"/>
        <c:noMultiLvlLbl val="0"/>
      </c:catAx>
      <c:valAx>
        <c:axId val="3602105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0233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pacientes referidos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'IND. 6'!$C$11:$C$16</c:f>
              <c:numCache/>
            </c:numRef>
          </c:cat>
          <c:val>
            <c:numRef>
              <c:f>'IND. 6'!$D$11:$D$16</c:f>
              <c:numCache/>
            </c:numRef>
          </c:val>
        </c:ser>
        <c:overlap val="-27"/>
        <c:gapWidth val="219"/>
        <c:axId val="55754013"/>
        <c:axId val="32024070"/>
      </c:barChart>
      <c:catAx>
        <c:axId val="55754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024070"/>
        <c:crosses val="autoZero"/>
        <c:auto val="1"/>
        <c:lblOffset val="100"/>
        <c:noMultiLvlLbl val="0"/>
      </c:catAx>
      <c:valAx>
        <c:axId val="3202407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75401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pacientes referidos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'IND. 7'!$C$11:$C$16</c:f>
              <c:numCache/>
            </c:numRef>
          </c:cat>
          <c:val>
            <c:numRef>
              <c:f>'IND. 7'!$D$11:$D$16</c:f>
              <c:numCache/>
            </c:numRef>
          </c:val>
        </c:ser>
        <c:overlap val="-27"/>
        <c:gapWidth val="219"/>
        <c:axId val="19781175"/>
        <c:axId val="43812848"/>
      </c:barChart>
      <c:catAx>
        <c:axId val="1978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812848"/>
        <c:crosses val="autoZero"/>
        <c:auto val="1"/>
        <c:lblOffset val="100"/>
        <c:noMultiLvlLbl val="0"/>
      </c:catAx>
      <c:valAx>
        <c:axId val="4381284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78117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pacientes referidos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'IND. 8'!$C$11:$C$16</c:f>
              <c:numCache/>
            </c:numRef>
          </c:cat>
          <c:val>
            <c:numRef>
              <c:f>'IND. 8'!$D$11:$D$16</c:f>
              <c:numCache/>
            </c:numRef>
          </c:val>
        </c:ser>
        <c:overlap val="-27"/>
        <c:gapWidth val="219"/>
        <c:axId val="58771313"/>
        <c:axId val="59179770"/>
      </c:barChart>
      <c:catAx>
        <c:axId val="58771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179770"/>
        <c:crosses val="autoZero"/>
        <c:auto val="1"/>
        <c:lblOffset val="100"/>
        <c:noMultiLvlLbl val="0"/>
      </c:catAx>
      <c:valAx>
        <c:axId val="5917977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77131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pacientes referidos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'IND. 9'!$C$11:$C$16</c:f>
              <c:numCache/>
            </c:numRef>
          </c:cat>
          <c:val>
            <c:numRef>
              <c:f>'IND. 9'!$D$11:$D$16</c:f>
              <c:numCache/>
            </c:numRef>
          </c:val>
        </c:ser>
        <c:overlap val="-27"/>
        <c:gapWidth val="219"/>
        <c:axId val="62855883"/>
        <c:axId val="28832036"/>
      </c:barChart>
      <c:catAx>
        <c:axId val="6285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832036"/>
        <c:crosses val="autoZero"/>
        <c:auto val="1"/>
        <c:lblOffset val="100"/>
        <c:noMultiLvlLbl val="0"/>
      </c:catAx>
      <c:valAx>
        <c:axId val="2883203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85588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400050"/>
    <xdr:sp macro="" textlink="">
      <xdr:nvSpPr>
        <xdr:cNvPr id="2" name="CuadroTexto 1"/>
        <xdr:cNvSpPr txBox="1"/>
      </xdr:nvSpPr>
      <xdr:spPr>
        <a:xfrm>
          <a:off x="0" y="0"/>
          <a:ext cx="27336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700" b="1"/>
            <a:t>COMISIÓN COORDINADORA DE INSTITUTOS NACIONALES DE SALUD </a:t>
          </a:r>
        </a:p>
        <a:p>
          <a:r>
            <a:rPr lang="es-MX" sz="700" b="1"/>
            <a:t>Y HOSPITALES DE ALTA ESPECIALIDAD</a:t>
          </a:r>
        </a:p>
        <a:p>
          <a:r>
            <a:rPr lang="es-MX" sz="700" b="1"/>
            <a:t>Coordinación de Proyectos Estratégicos</a:t>
          </a:r>
        </a:p>
      </xdr:txBody>
    </xdr:sp>
    <xdr:clientData/>
  </xdr:oneCellAnchor>
  <xdr:twoCellAnchor>
    <xdr:from>
      <xdr:col>5</xdr:col>
      <xdr:colOff>800100</xdr:colOff>
      <xdr:row>0</xdr:row>
      <xdr:rowOff>38100</xdr:rowOff>
    </xdr:from>
    <xdr:to>
      <xdr:col>5</xdr:col>
      <xdr:colOff>2667000</xdr:colOff>
      <xdr:row>1</xdr:row>
      <xdr:rowOff>180975</xdr:rowOff>
    </xdr:to>
    <xdr:grpSp>
      <xdr:nvGrpSpPr>
        <xdr:cNvPr id="3" name="Grupo 4"/>
        <xdr:cNvGrpSpPr>
          <a:grpSpLocks/>
        </xdr:cNvGrpSpPr>
      </xdr:nvGrpSpPr>
      <xdr:grpSpPr bwMode="auto">
        <a:xfrm>
          <a:off x="8296275" y="38100"/>
          <a:ext cx="1866900" cy="323850"/>
          <a:chOff x="125014" y="27215"/>
          <a:chExt cx="3698899" cy="697366"/>
        </a:xfrm>
      </xdr:grpSpPr>
      <xdr:pic>
        <xdr:nvPicPr>
          <xdr:cNvPr id="4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5014" y="95208"/>
            <a:ext cx="2082480" cy="584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88481" y="27215"/>
            <a:ext cx="1235432" cy="697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Conector recto 5"/>
          <xdr:cNvCxnSpPr/>
        </xdr:nvCxnSpPr>
        <xdr:spPr bwMode="auto">
          <a:xfrm>
            <a:off x="2425729" y="101659"/>
            <a:ext cx="0" cy="520758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114300</xdr:colOff>
      <xdr:row>18</xdr:row>
      <xdr:rowOff>28575</xdr:rowOff>
    </xdr:from>
    <xdr:to>
      <xdr:col>5</xdr:col>
      <xdr:colOff>2609850</xdr:colOff>
      <xdr:row>30</xdr:row>
      <xdr:rowOff>171450</xdr:rowOff>
    </xdr:to>
    <xdr:graphicFrame macro="">
      <xdr:nvGraphicFramePr>
        <xdr:cNvPr id="18" name="Gráfico 17"/>
        <xdr:cNvGraphicFramePr/>
      </xdr:nvGraphicFramePr>
      <xdr:xfrm>
        <a:off x="4895850" y="5524500"/>
        <a:ext cx="521017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400050"/>
    <xdr:sp macro="" textlink="">
      <xdr:nvSpPr>
        <xdr:cNvPr id="2" name="CuadroTexto 1"/>
        <xdr:cNvSpPr txBox="1"/>
      </xdr:nvSpPr>
      <xdr:spPr>
        <a:xfrm>
          <a:off x="0" y="0"/>
          <a:ext cx="27336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700" b="1"/>
            <a:t>COMISIÓN COORDINADORA DE INSTITUTOS NACIONALES DE SALUD </a:t>
          </a:r>
        </a:p>
        <a:p>
          <a:r>
            <a:rPr lang="es-MX" sz="700" b="1"/>
            <a:t>Y HOSPITALES DE ALTA ESPECIALIDAD</a:t>
          </a:r>
        </a:p>
        <a:p>
          <a:r>
            <a:rPr lang="es-MX" sz="700" b="1"/>
            <a:t>Coordinación de Proyectos Estratégicos</a:t>
          </a:r>
        </a:p>
      </xdr:txBody>
    </xdr:sp>
    <xdr:clientData/>
  </xdr:oneCellAnchor>
  <xdr:twoCellAnchor>
    <xdr:from>
      <xdr:col>5</xdr:col>
      <xdr:colOff>800100</xdr:colOff>
      <xdr:row>0</xdr:row>
      <xdr:rowOff>38100</xdr:rowOff>
    </xdr:from>
    <xdr:to>
      <xdr:col>5</xdr:col>
      <xdr:colOff>2667000</xdr:colOff>
      <xdr:row>1</xdr:row>
      <xdr:rowOff>180975</xdr:rowOff>
    </xdr:to>
    <xdr:grpSp>
      <xdr:nvGrpSpPr>
        <xdr:cNvPr id="3" name="Grupo 4"/>
        <xdr:cNvGrpSpPr>
          <a:grpSpLocks/>
        </xdr:cNvGrpSpPr>
      </xdr:nvGrpSpPr>
      <xdr:grpSpPr bwMode="auto">
        <a:xfrm>
          <a:off x="8296275" y="38100"/>
          <a:ext cx="1866900" cy="323850"/>
          <a:chOff x="125014" y="27215"/>
          <a:chExt cx="3698899" cy="697366"/>
        </a:xfrm>
      </xdr:grpSpPr>
      <xdr:pic>
        <xdr:nvPicPr>
          <xdr:cNvPr id="4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5014" y="95208"/>
            <a:ext cx="2082480" cy="584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88481" y="27215"/>
            <a:ext cx="1235432" cy="697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Conector recto 5"/>
          <xdr:cNvCxnSpPr/>
        </xdr:nvCxnSpPr>
        <xdr:spPr bwMode="auto">
          <a:xfrm>
            <a:off x="2425729" y="101659"/>
            <a:ext cx="0" cy="520758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123825</xdr:colOff>
      <xdr:row>18</xdr:row>
      <xdr:rowOff>47625</xdr:rowOff>
    </xdr:from>
    <xdr:to>
      <xdr:col>5</xdr:col>
      <xdr:colOff>2628900</xdr:colOff>
      <xdr:row>32</xdr:row>
      <xdr:rowOff>161925</xdr:rowOff>
    </xdr:to>
    <xdr:graphicFrame macro="">
      <xdr:nvGraphicFramePr>
        <xdr:cNvPr id="7" name="Gráfico 6"/>
        <xdr:cNvGraphicFramePr/>
      </xdr:nvGraphicFramePr>
      <xdr:xfrm>
        <a:off x="4905375" y="5162550"/>
        <a:ext cx="521970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400050"/>
    <xdr:sp macro="" textlink="">
      <xdr:nvSpPr>
        <xdr:cNvPr id="2" name="CuadroTexto 1"/>
        <xdr:cNvSpPr txBox="1"/>
      </xdr:nvSpPr>
      <xdr:spPr>
        <a:xfrm>
          <a:off x="0" y="0"/>
          <a:ext cx="27336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700" b="1"/>
            <a:t>COMISIÓN COORDINADORA DE INSTITUTOS NACIONALES DE SALUD </a:t>
          </a:r>
        </a:p>
        <a:p>
          <a:r>
            <a:rPr lang="es-MX" sz="700" b="1"/>
            <a:t>Y HOSPITALES DE ALTA ESPECIALIDAD</a:t>
          </a:r>
        </a:p>
        <a:p>
          <a:r>
            <a:rPr lang="es-MX" sz="700" b="1"/>
            <a:t>Coordinación de Proyectos Estratégicos</a:t>
          </a:r>
        </a:p>
      </xdr:txBody>
    </xdr:sp>
    <xdr:clientData/>
  </xdr:oneCellAnchor>
  <xdr:twoCellAnchor>
    <xdr:from>
      <xdr:col>5</xdr:col>
      <xdr:colOff>800100</xdr:colOff>
      <xdr:row>0</xdr:row>
      <xdr:rowOff>38100</xdr:rowOff>
    </xdr:from>
    <xdr:to>
      <xdr:col>5</xdr:col>
      <xdr:colOff>2667000</xdr:colOff>
      <xdr:row>1</xdr:row>
      <xdr:rowOff>180975</xdr:rowOff>
    </xdr:to>
    <xdr:grpSp>
      <xdr:nvGrpSpPr>
        <xdr:cNvPr id="3" name="Grupo 4"/>
        <xdr:cNvGrpSpPr>
          <a:grpSpLocks/>
        </xdr:cNvGrpSpPr>
      </xdr:nvGrpSpPr>
      <xdr:grpSpPr bwMode="auto">
        <a:xfrm>
          <a:off x="8296275" y="38100"/>
          <a:ext cx="1866900" cy="323850"/>
          <a:chOff x="125014" y="27215"/>
          <a:chExt cx="3698899" cy="697366"/>
        </a:xfrm>
      </xdr:grpSpPr>
      <xdr:pic>
        <xdr:nvPicPr>
          <xdr:cNvPr id="4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5014" y="95208"/>
            <a:ext cx="2082480" cy="584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88481" y="27215"/>
            <a:ext cx="1235432" cy="697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Conector recto 5"/>
          <xdr:cNvCxnSpPr/>
        </xdr:nvCxnSpPr>
        <xdr:spPr bwMode="auto">
          <a:xfrm>
            <a:off x="2425729" y="101659"/>
            <a:ext cx="0" cy="520758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76200</xdr:colOff>
      <xdr:row>18</xdr:row>
      <xdr:rowOff>57150</xdr:rowOff>
    </xdr:from>
    <xdr:to>
      <xdr:col>5</xdr:col>
      <xdr:colOff>2667000</xdr:colOff>
      <xdr:row>32</xdr:row>
      <xdr:rowOff>152400</xdr:rowOff>
    </xdr:to>
    <xdr:graphicFrame macro="">
      <xdr:nvGraphicFramePr>
        <xdr:cNvPr id="7" name="Gráfico 6"/>
        <xdr:cNvGraphicFramePr/>
      </xdr:nvGraphicFramePr>
      <xdr:xfrm>
        <a:off x="4857750" y="5019675"/>
        <a:ext cx="530542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400050"/>
    <xdr:sp macro="" textlink="">
      <xdr:nvSpPr>
        <xdr:cNvPr id="2" name="CuadroTexto 1"/>
        <xdr:cNvSpPr txBox="1"/>
      </xdr:nvSpPr>
      <xdr:spPr>
        <a:xfrm>
          <a:off x="0" y="0"/>
          <a:ext cx="27336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700" b="1"/>
            <a:t>COMISIÓN COORDINADORA DE INSTITUTOS NACIONALES DE SALUD </a:t>
          </a:r>
        </a:p>
        <a:p>
          <a:r>
            <a:rPr lang="es-MX" sz="700" b="1"/>
            <a:t>Y HOSPITALES DE ALTA ESPECIALIDAD</a:t>
          </a:r>
        </a:p>
        <a:p>
          <a:r>
            <a:rPr lang="es-MX" sz="700" b="1"/>
            <a:t>Coordinación de Proyectos Estratégicos</a:t>
          </a:r>
        </a:p>
      </xdr:txBody>
    </xdr:sp>
    <xdr:clientData/>
  </xdr:oneCellAnchor>
  <xdr:twoCellAnchor>
    <xdr:from>
      <xdr:col>5</xdr:col>
      <xdr:colOff>800100</xdr:colOff>
      <xdr:row>0</xdr:row>
      <xdr:rowOff>38100</xdr:rowOff>
    </xdr:from>
    <xdr:to>
      <xdr:col>5</xdr:col>
      <xdr:colOff>2667000</xdr:colOff>
      <xdr:row>1</xdr:row>
      <xdr:rowOff>180975</xdr:rowOff>
    </xdr:to>
    <xdr:grpSp>
      <xdr:nvGrpSpPr>
        <xdr:cNvPr id="3" name="Grupo 4"/>
        <xdr:cNvGrpSpPr>
          <a:grpSpLocks/>
        </xdr:cNvGrpSpPr>
      </xdr:nvGrpSpPr>
      <xdr:grpSpPr bwMode="auto">
        <a:xfrm>
          <a:off x="8296275" y="38100"/>
          <a:ext cx="1866900" cy="323850"/>
          <a:chOff x="125014" y="27215"/>
          <a:chExt cx="3698899" cy="697366"/>
        </a:xfrm>
      </xdr:grpSpPr>
      <xdr:pic>
        <xdr:nvPicPr>
          <xdr:cNvPr id="4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5014" y="95208"/>
            <a:ext cx="2082480" cy="584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88481" y="27215"/>
            <a:ext cx="1235432" cy="697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Conector recto 5"/>
          <xdr:cNvCxnSpPr/>
        </xdr:nvCxnSpPr>
        <xdr:spPr bwMode="auto">
          <a:xfrm>
            <a:off x="2425729" y="101659"/>
            <a:ext cx="0" cy="520758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38100</xdr:colOff>
      <xdr:row>18</xdr:row>
      <xdr:rowOff>19050</xdr:rowOff>
    </xdr:from>
    <xdr:to>
      <xdr:col>5</xdr:col>
      <xdr:colOff>2647950</xdr:colOff>
      <xdr:row>32</xdr:row>
      <xdr:rowOff>190500</xdr:rowOff>
    </xdr:to>
    <xdr:graphicFrame macro="">
      <xdr:nvGraphicFramePr>
        <xdr:cNvPr id="7" name="Gráfico 6"/>
        <xdr:cNvGraphicFramePr/>
      </xdr:nvGraphicFramePr>
      <xdr:xfrm>
        <a:off x="4819650" y="5000625"/>
        <a:ext cx="53244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400050"/>
    <xdr:sp macro="" textlink="">
      <xdr:nvSpPr>
        <xdr:cNvPr id="2" name="CuadroTexto 1"/>
        <xdr:cNvSpPr txBox="1"/>
      </xdr:nvSpPr>
      <xdr:spPr>
        <a:xfrm>
          <a:off x="0" y="0"/>
          <a:ext cx="27336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700" b="1"/>
            <a:t>COMISIÓN COORDINADORA DE INSTITUTOS NACIONALES DE SALUD </a:t>
          </a:r>
        </a:p>
        <a:p>
          <a:r>
            <a:rPr lang="es-MX" sz="700" b="1"/>
            <a:t>Y HOSPITALES DE ALTA ESPECIALIDAD</a:t>
          </a:r>
        </a:p>
        <a:p>
          <a:r>
            <a:rPr lang="es-MX" sz="700" b="1"/>
            <a:t>Coordinación de Proyectos Estratégicos</a:t>
          </a:r>
        </a:p>
      </xdr:txBody>
    </xdr:sp>
    <xdr:clientData/>
  </xdr:oneCellAnchor>
  <xdr:twoCellAnchor>
    <xdr:from>
      <xdr:col>5</xdr:col>
      <xdr:colOff>800100</xdr:colOff>
      <xdr:row>0</xdr:row>
      <xdr:rowOff>38100</xdr:rowOff>
    </xdr:from>
    <xdr:to>
      <xdr:col>5</xdr:col>
      <xdr:colOff>2667000</xdr:colOff>
      <xdr:row>1</xdr:row>
      <xdr:rowOff>180975</xdr:rowOff>
    </xdr:to>
    <xdr:grpSp>
      <xdr:nvGrpSpPr>
        <xdr:cNvPr id="3" name="Grupo 4"/>
        <xdr:cNvGrpSpPr>
          <a:grpSpLocks/>
        </xdr:cNvGrpSpPr>
      </xdr:nvGrpSpPr>
      <xdr:grpSpPr bwMode="auto">
        <a:xfrm>
          <a:off x="8296275" y="38100"/>
          <a:ext cx="1866900" cy="323850"/>
          <a:chOff x="125014" y="27215"/>
          <a:chExt cx="3698899" cy="697366"/>
        </a:xfrm>
      </xdr:grpSpPr>
      <xdr:pic>
        <xdr:nvPicPr>
          <xdr:cNvPr id="4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5014" y="95208"/>
            <a:ext cx="2082480" cy="584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88481" y="27215"/>
            <a:ext cx="1235432" cy="697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Conector recto 5"/>
          <xdr:cNvCxnSpPr/>
        </xdr:nvCxnSpPr>
        <xdr:spPr bwMode="auto">
          <a:xfrm>
            <a:off x="2425729" y="101659"/>
            <a:ext cx="0" cy="520758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152400</xdr:colOff>
      <xdr:row>18</xdr:row>
      <xdr:rowOff>28575</xdr:rowOff>
    </xdr:from>
    <xdr:to>
      <xdr:col>5</xdr:col>
      <xdr:colOff>2628900</xdr:colOff>
      <xdr:row>31</xdr:row>
      <xdr:rowOff>190500</xdr:rowOff>
    </xdr:to>
    <xdr:graphicFrame macro="">
      <xdr:nvGraphicFramePr>
        <xdr:cNvPr id="7" name="Gráfico 6"/>
        <xdr:cNvGraphicFramePr/>
      </xdr:nvGraphicFramePr>
      <xdr:xfrm>
        <a:off x="4933950" y="5210175"/>
        <a:ext cx="519112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400050"/>
    <xdr:sp macro="" textlink="">
      <xdr:nvSpPr>
        <xdr:cNvPr id="2" name="CuadroTexto 1"/>
        <xdr:cNvSpPr txBox="1"/>
      </xdr:nvSpPr>
      <xdr:spPr>
        <a:xfrm>
          <a:off x="0" y="0"/>
          <a:ext cx="27336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700" b="1"/>
            <a:t>COMISIÓN COORDINADORA DE INSTITUTOS NACIONALES DE SALUD </a:t>
          </a:r>
        </a:p>
        <a:p>
          <a:r>
            <a:rPr lang="es-MX" sz="700" b="1"/>
            <a:t>Y HOSPITALES DE ALTA ESPECIALIDAD</a:t>
          </a:r>
        </a:p>
        <a:p>
          <a:r>
            <a:rPr lang="es-MX" sz="700" b="1"/>
            <a:t>Coordinación de Proyectos Estratégicos</a:t>
          </a:r>
        </a:p>
      </xdr:txBody>
    </xdr:sp>
    <xdr:clientData/>
  </xdr:oneCellAnchor>
  <xdr:twoCellAnchor>
    <xdr:from>
      <xdr:col>5</xdr:col>
      <xdr:colOff>800100</xdr:colOff>
      <xdr:row>0</xdr:row>
      <xdr:rowOff>38100</xdr:rowOff>
    </xdr:from>
    <xdr:to>
      <xdr:col>5</xdr:col>
      <xdr:colOff>2667000</xdr:colOff>
      <xdr:row>1</xdr:row>
      <xdr:rowOff>180975</xdr:rowOff>
    </xdr:to>
    <xdr:grpSp>
      <xdr:nvGrpSpPr>
        <xdr:cNvPr id="3" name="Grupo 4"/>
        <xdr:cNvGrpSpPr>
          <a:grpSpLocks/>
        </xdr:cNvGrpSpPr>
      </xdr:nvGrpSpPr>
      <xdr:grpSpPr bwMode="auto">
        <a:xfrm>
          <a:off x="8296275" y="38100"/>
          <a:ext cx="1866900" cy="323850"/>
          <a:chOff x="125014" y="27215"/>
          <a:chExt cx="3698899" cy="697366"/>
        </a:xfrm>
      </xdr:grpSpPr>
      <xdr:pic>
        <xdr:nvPicPr>
          <xdr:cNvPr id="4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5014" y="95208"/>
            <a:ext cx="2082480" cy="584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88481" y="27215"/>
            <a:ext cx="1235432" cy="697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Conector recto 5"/>
          <xdr:cNvCxnSpPr/>
        </xdr:nvCxnSpPr>
        <xdr:spPr bwMode="auto">
          <a:xfrm>
            <a:off x="2425729" y="101659"/>
            <a:ext cx="0" cy="520758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152400</xdr:colOff>
      <xdr:row>18</xdr:row>
      <xdr:rowOff>19050</xdr:rowOff>
    </xdr:from>
    <xdr:to>
      <xdr:col>5</xdr:col>
      <xdr:colOff>2638425</xdr:colOff>
      <xdr:row>31</xdr:row>
      <xdr:rowOff>190500</xdr:rowOff>
    </xdr:to>
    <xdr:graphicFrame macro="">
      <xdr:nvGraphicFramePr>
        <xdr:cNvPr id="7" name="Gráfico 6"/>
        <xdr:cNvGraphicFramePr/>
      </xdr:nvGraphicFramePr>
      <xdr:xfrm>
        <a:off x="4933950" y="5200650"/>
        <a:ext cx="520065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400050"/>
    <xdr:sp macro="" textlink="">
      <xdr:nvSpPr>
        <xdr:cNvPr id="2" name="CuadroTexto 1"/>
        <xdr:cNvSpPr txBox="1"/>
      </xdr:nvSpPr>
      <xdr:spPr>
        <a:xfrm>
          <a:off x="0" y="0"/>
          <a:ext cx="27336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700" b="1"/>
            <a:t>COMISIÓN COORDINADORA DE INSTITUTOS NACIONALES DE SALUD </a:t>
          </a:r>
        </a:p>
        <a:p>
          <a:r>
            <a:rPr lang="es-MX" sz="700" b="1"/>
            <a:t>Y HOSPITALES DE ALTA ESPECIALIDAD</a:t>
          </a:r>
        </a:p>
        <a:p>
          <a:r>
            <a:rPr lang="es-MX" sz="700" b="1"/>
            <a:t>Coordinación de Proyectos Estratégicos</a:t>
          </a:r>
        </a:p>
      </xdr:txBody>
    </xdr:sp>
    <xdr:clientData/>
  </xdr:oneCellAnchor>
  <xdr:twoCellAnchor>
    <xdr:from>
      <xdr:col>5</xdr:col>
      <xdr:colOff>800100</xdr:colOff>
      <xdr:row>0</xdr:row>
      <xdr:rowOff>38100</xdr:rowOff>
    </xdr:from>
    <xdr:to>
      <xdr:col>5</xdr:col>
      <xdr:colOff>2667000</xdr:colOff>
      <xdr:row>1</xdr:row>
      <xdr:rowOff>180975</xdr:rowOff>
    </xdr:to>
    <xdr:grpSp>
      <xdr:nvGrpSpPr>
        <xdr:cNvPr id="3" name="Grupo 4"/>
        <xdr:cNvGrpSpPr>
          <a:grpSpLocks/>
        </xdr:cNvGrpSpPr>
      </xdr:nvGrpSpPr>
      <xdr:grpSpPr bwMode="auto">
        <a:xfrm>
          <a:off x="8296275" y="38100"/>
          <a:ext cx="1866900" cy="323850"/>
          <a:chOff x="125014" y="27215"/>
          <a:chExt cx="3698899" cy="697366"/>
        </a:xfrm>
      </xdr:grpSpPr>
      <xdr:pic>
        <xdr:nvPicPr>
          <xdr:cNvPr id="4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5014" y="95208"/>
            <a:ext cx="2082480" cy="584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88481" y="27215"/>
            <a:ext cx="1235432" cy="697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Conector recto 5"/>
          <xdr:cNvCxnSpPr/>
        </xdr:nvCxnSpPr>
        <xdr:spPr bwMode="auto">
          <a:xfrm>
            <a:off x="2425729" y="101659"/>
            <a:ext cx="0" cy="520758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152400</xdr:colOff>
      <xdr:row>18</xdr:row>
      <xdr:rowOff>19050</xdr:rowOff>
    </xdr:from>
    <xdr:to>
      <xdr:col>5</xdr:col>
      <xdr:colOff>2581275</xdr:colOff>
      <xdr:row>32</xdr:row>
      <xdr:rowOff>152400</xdr:rowOff>
    </xdr:to>
    <xdr:graphicFrame macro="">
      <xdr:nvGraphicFramePr>
        <xdr:cNvPr id="7" name="Gráfico 6"/>
        <xdr:cNvGraphicFramePr/>
      </xdr:nvGraphicFramePr>
      <xdr:xfrm>
        <a:off x="4933950" y="5133975"/>
        <a:ext cx="51435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400050"/>
    <xdr:sp macro="" textlink="">
      <xdr:nvSpPr>
        <xdr:cNvPr id="2" name="CuadroTexto 1"/>
        <xdr:cNvSpPr txBox="1"/>
      </xdr:nvSpPr>
      <xdr:spPr>
        <a:xfrm>
          <a:off x="0" y="0"/>
          <a:ext cx="27336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700" b="1"/>
            <a:t>COMISIÓN COORDINADORA DE INSTITUTOS NACIONALES DE SALUD </a:t>
          </a:r>
        </a:p>
        <a:p>
          <a:r>
            <a:rPr lang="es-MX" sz="700" b="1"/>
            <a:t>Y HOSPITALES DE ALTA ESPECIALIDAD</a:t>
          </a:r>
        </a:p>
        <a:p>
          <a:r>
            <a:rPr lang="es-MX" sz="700" b="1"/>
            <a:t>Coordinación de Proyectos Estratégicos</a:t>
          </a:r>
        </a:p>
      </xdr:txBody>
    </xdr:sp>
    <xdr:clientData/>
  </xdr:oneCellAnchor>
  <xdr:twoCellAnchor>
    <xdr:from>
      <xdr:col>5</xdr:col>
      <xdr:colOff>800100</xdr:colOff>
      <xdr:row>0</xdr:row>
      <xdr:rowOff>38100</xdr:rowOff>
    </xdr:from>
    <xdr:to>
      <xdr:col>5</xdr:col>
      <xdr:colOff>2667000</xdr:colOff>
      <xdr:row>1</xdr:row>
      <xdr:rowOff>180975</xdr:rowOff>
    </xdr:to>
    <xdr:grpSp>
      <xdr:nvGrpSpPr>
        <xdr:cNvPr id="3" name="Grupo 4"/>
        <xdr:cNvGrpSpPr>
          <a:grpSpLocks/>
        </xdr:cNvGrpSpPr>
      </xdr:nvGrpSpPr>
      <xdr:grpSpPr bwMode="auto">
        <a:xfrm>
          <a:off x="8296275" y="38100"/>
          <a:ext cx="1866900" cy="323850"/>
          <a:chOff x="125014" y="27215"/>
          <a:chExt cx="3698899" cy="697366"/>
        </a:xfrm>
      </xdr:grpSpPr>
      <xdr:pic>
        <xdr:nvPicPr>
          <xdr:cNvPr id="4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5014" y="95208"/>
            <a:ext cx="2082480" cy="584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88481" y="27215"/>
            <a:ext cx="1235432" cy="697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Conector recto 5"/>
          <xdr:cNvCxnSpPr/>
        </xdr:nvCxnSpPr>
        <xdr:spPr bwMode="auto">
          <a:xfrm>
            <a:off x="2425729" y="101659"/>
            <a:ext cx="0" cy="520758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57150</xdr:colOff>
      <xdr:row>18</xdr:row>
      <xdr:rowOff>47625</xdr:rowOff>
    </xdr:from>
    <xdr:to>
      <xdr:col>5</xdr:col>
      <xdr:colOff>2609850</xdr:colOff>
      <xdr:row>30</xdr:row>
      <xdr:rowOff>190500</xdr:rowOff>
    </xdr:to>
    <xdr:graphicFrame macro="">
      <xdr:nvGraphicFramePr>
        <xdr:cNvPr id="7" name="Gráfico 6"/>
        <xdr:cNvGraphicFramePr/>
      </xdr:nvGraphicFramePr>
      <xdr:xfrm>
        <a:off x="4838700" y="5543550"/>
        <a:ext cx="52673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400050"/>
    <xdr:sp macro="" textlink="">
      <xdr:nvSpPr>
        <xdr:cNvPr id="2" name="CuadroTexto 1"/>
        <xdr:cNvSpPr txBox="1"/>
      </xdr:nvSpPr>
      <xdr:spPr>
        <a:xfrm>
          <a:off x="0" y="0"/>
          <a:ext cx="27336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700" b="1"/>
            <a:t>COMISIÓN COORDINADORA DE INSTITUTOS NACIONALES DE SALUD </a:t>
          </a:r>
        </a:p>
        <a:p>
          <a:r>
            <a:rPr lang="es-MX" sz="700" b="1"/>
            <a:t>Y HOSPITALES DE ALTA ESPECIALIDAD</a:t>
          </a:r>
        </a:p>
        <a:p>
          <a:r>
            <a:rPr lang="es-MX" sz="700" b="1"/>
            <a:t>Coordinación de Proyectos Estratégicos</a:t>
          </a:r>
        </a:p>
      </xdr:txBody>
    </xdr:sp>
    <xdr:clientData/>
  </xdr:oneCellAnchor>
  <xdr:twoCellAnchor>
    <xdr:from>
      <xdr:col>5</xdr:col>
      <xdr:colOff>800100</xdr:colOff>
      <xdr:row>0</xdr:row>
      <xdr:rowOff>38100</xdr:rowOff>
    </xdr:from>
    <xdr:to>
      <xdr:col>5</xdr:col>
      <xdr:colOff>2667000</xdr:colOff>
      <xdr:row>1</xdr:row>
      <xdr:rowOff>180975</xdr:rowOff>
    </xdr:to>
    <xdr:grpSp>
      <xdr:nvGrpSpPr>
        <xdr:cNvPr id="3" name="Grupo 4"/>
        <xdr:cNvGrpSpPr>
          <a:grpSpLocks/>
        </xdr:cNvGrpSpPr>
      </xdr:nvGrpSpPr>
      <xdr:grpSpPr bwMode="auto">
        <a:xfrm>
          <a:off x="8296275" y="38100"/>
          <a:ext cx="1866900" cy="323850"/>
          <a:chOff x="125014" y="27215"/>
          <a:chExt cx="3698899" cy="697366"/>
        </a:xfrm>
      </xdr:grpSpPr>
      <xdr:pic>
        <xdr:nvPicPr>
          <xdr:cNvPr id="4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5014" y="95208"/>
            <a:ext cx="2082480" cy="584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88481" y="27215"/>
            <a:ext cx="1235432" cy="697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Conector recto 5"/>
          <xdr:cNvCxnSpPr/>
        </xdr:nvCxnSpPr>
        <xdr:spPr bwMode="auto">
          <a:xfrm>
            <a:off x="2425729" y="101659"/>
            <a:ext cx="0" cy="520758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114300</xdr:colOff>
      <xdr:row>18</xdr:row>
      <xdr:rowOff>28575</xdr:rowOff>
    </xdr:from>
    <xdr:to>
      <xdr:col>5</xdr:col>
      <xdr:colOff>2590800</xdr:colOff>
      <xdr:row>31</xdr:row>
      <xdr:rowOff>190500</xdr:rowOff>
    </xdr:to>
    <xdr:graphicFrame macro="">
      <xdr:nvGraphicFramePr>
        <xdr:cNvPr id="7" name="Gráfico 6"/>
        <xdr:cNvGraphicFramePr/>
      </xdr:nvGraphicFramePr>
      <xdr:xfrm>
        <a:off x="4895850" y="5334000"/>
        <a:ext cx="519112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400050"/>
    <xdr:sp macro="" textlink="">
      <xdr:nvSpPr>
        <xdr:cNvPr id="2" name="CuadroTexto 1"/>
        <xdr:cNvSpPr txBox="1"/>
      </xdr:nvSpPr>
      <xdr:spPr>
        <a:xfrm>
          <a:off x="0" y="0"/>
          <a:ext cx="27336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700" b="1"/>
            <a:t>COMISIÓN COORDINADORA DE INSTITUTOS NACIONALES DE SALUD </a:t>
          </a:r>
        </a:p>
        <a:p>
          <a:r>
            <a:rPr lang="es-MX" sz="700" b="1"/>
            <a:t>Y HOSPITALES DE ALTA ESPECIALIDAD</a:t>
          </a:r>
        </a:p>
        <a:p>
          <a:r>
            <a:rPr lang="es-MX" sz="700" b="1"/>
            <a:t>Coordinación de Proyectos Estratégicos</a:t>
          </a:r>
        </a:p>
      </xdr:txBody>
    </xdr:sp>
    <xdr:clientData/>
  </xdr:oneCellAnchor>
  <xdr:twoCellAnchor>
    <xdr:from>
      <xdr:col>5</xdr:col>
      <xdr:colOff>800100</xdr:colOff>
      <xdr:row>0</xdr:row>
      <xdr:rowOff>38100</xdr:rowOff>
    </xdr:from>
    <xdr:to>
      <xdr:col>5</xdr:col>
      <xdr:colOff>2667000</xdr:colOff>
      <xdr:row>1</xdr:row>
      <xdr:rowOff>180975</xdr:rowOff>
    </xdr:to>
    <xdr:grpSp>
      <xdr:nvGrpSpPr>
        <xdr:cNvPr id="3" name="Grupo 4"/>
        <xdr:cNvGrpSpPr>
          <a:grpSpLocks/>
        </xdr:cNvGrpSpPr>
      </xdr:nvGrpSpPr>
      <xdr:grpSpPr bwMode="auto">
        <a:xfrm>
          <a:off x="8296275" y="38100"/>
          <a:ext cx="1866900" cy="323850"/>
          <a:chOff x="125014" y="27215"/>
          <a:chExt cx="3698899" cy="697366"/>
        </a:xfrm>
      </xdr:grpSpPr>
      <xdr:pic>
        <xdr:nvPicPr>
          <xdr:cNvPr id="4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5014" y="95208"/>
            <a:ext cx="2082480" cy="584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88481" y="27215"/>
            <a:ext cx="1235432" cy="697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Conector recto 5"/>
          <xdr:cNvCxnSpPr/>
        </xdr:nvCxnSpPr>
        <xdr:spPr bwMode="auto">
          <a:xfrm>
            <a:off x="2425729" y="101659"/>
            <a:ext cx="0" cy="520758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180975</xdr:colOff>
      <xdr:row>18</xdr:row>
      <xdr:rowOff>9525</xdr:rowOff>
    </xdr:from>
    <xdr:to>
      <xdr:col>5</xdr:col>
      <xdr:colOff>2609850</xdr:colOff>
      <xdr:row>31</xdr:row>
      <xdr:rowOff>180975</xdr:rowOff>
    </xdr:to>
    <xdr:graphicFrame macro="">
      <xdr:nvGraphicFramePr>
        <xdr:cNvPr id="7" name="Gráfico 6"/>
        <xdr:cNvGraphicFramePr/>
      </xdr:nvGraphicFramePr>
      <xdr:xfrm>
        <a:off x="4962525" y="5314950"/>
        <a:ext cx="514350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400050"/>
    <xdr:sp macro="" textlink="">
      <xdr:nvSpPr>
        <xdr:cNvPr id="2" name="CuadroTexto 1"/>
        <xdr:cNvSpPr txBox="1"/>
      </xdr:nvSpPr>
      <xdr:spPr>
        <a:xfrm>
          <a:off x="0" y="0"/>
          <a:ext cx="27336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700" b="1"/>
            <a:t>COMISIÓN COORDINADORA DE INSTITUTOS NACIONALES DE SALUD </a:t>
          </a:r>
        </a:p>
        <a:p>
          <a:r>
            <a:rPr lang="es-MX" sz="700" b="1"/>
            <a:t>Y HOSPITALES DE ALTA ESPECIALIDAD</a:t>
          </a:r>
        </a:p>
        <a:p>
          <a:r>
            <a:rPr lang="es-MX" sz="700" b="1"/>
            <a:t>Coordinación de Proyectos Estratégicos</a:t>
          </a:r>
        </a:p>
      </xdr:txBody>
    </xdr:sp>
    <xdr:clientData/>
  </xdr:oneCellAnchor>
  <xdr:twoCellAnchor>
    <xdr:from>
      <xdr:col>5</xdr:col>
      <xdr:colOff>800100</xdr:colOff>
      <xdr:row>0</xdr:row>
      <xdr:rowOff>38100</xdr:rowOff>
    </xdr:from>
    <xdr:to>
      <xdr:col>5</xdr:col>
      <xdr:colOff>2667000</xdr:colOff>
      <xdr:row>1</xdr:row>
      <xdr:rowOff>180975</xdr:rowOff>
    </xdr:to>
    <xdr:grpSp>
      <xdr:nvGrpSpPr>
        <xdr:cNvPr id="3" name="Grupo 4"/>
        <xdr:cNvGrpSpPr>
          <a:grpSpLocks/>
        </xdr:cNvGrpSpPr>
      </xdr:nvGrpSpPr>
      <xdr:grpSpPr bwMode="auto">
        <a:xfrm>
          <a:off x="8296275" y="38100"/>
          <a:ext cx="1866900" cy="323850"/>
          <a:chOff x="125014" y="27215"/>
          <a:chExt cx="3698899" cy="697366"/>
        </a:xfrm>
      </xdr:grpSpPr>
      <xdr:pic>
        <xdr:nvPicPr>
          <xdr:cNvPr id="4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5014" y="95208"/>
            <a:ext cx="2082480" cy="584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88481" y="27215"/>
            <a:ext cx="1235432" cy="697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Conector recto 5"/>
          <xdr:cNvCxnSpPr/>
        </xdr:nvCxnSpPr>
        <xdr:spPr bwMode="auto">
          <a:xfrm>
            <a:off x="2425729" y="101659"/>
            <a:ext cx="0" cy="520758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266700</xdr:colOff>
      <xdr:row>18</xdr:row>
      <xdr:rowOff>66675</xdr:rowOff>
    </xdr:from>
    <xdr:to>
      <xdr:col>5</xdr:col>
      <xdr:colOff>2600325</xdr:colOff>
      <xdr:row>31</xdr:row>
      <xdr:rowOff>190500</xdr:rowOff>
    </xdr:to>
    <xdr:graphicFrame macro="">
      <xdr:nvGraphicFramePr>
        <xdr:cNvPr id="7" name="Gráfico 6"/>
        <xdr:cNvGraphicFramePr/>
      </xdr:nvGraphicFramePr>
      <xdr:xfrm>
        <a:off x="5048250" y="5372100"/>
        <a:ext cx="504825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400050"/>
    <xdr:sp macro="" textlink="">
      <xdr:nvSpPr>
        <xdr:cNvPr id="2" name="CuadroTexto 1"/>
        <xdr:cNvSpPr txBox="1"/>
      </xdr:nvSpPr>
      <xdr:spPr>
        <a:xfrm>
          <a:off x="0" y="0"/>
          <a:ext cx="27336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700" b="1"/>
            <a:t>COMISIÓN COORDINADORA DE INSTITUTOS NACIONALES DE SALUD </a:t>
          </a:r>
        </a:p>
        <a:p>
          <a:r>
            <a:rPr lang="es-MX" sz="700" b="1"/>
            <a:t>Y HOSPITALES DE ALTA ESPECIALIDAD</a:t>
          </a:r>
        </a:p>
        <a:p>
          <a:r>
            <a:rPr lang="es-MX" sz="700" b="1"/>
            <a:t>Coordinación de Proyectos Estratégicos</a:t>
          </a:r>
        </a:p>
      </xdr:txBody>
    </xdr:sp>
    <xdr:clientData/>
  </xdr:oneCellAnchor>
  <xdr:twoCellAnchor>
    <xdr:from>
      <xdr:col>5</xdr:col>
      <xdr:colOff>800100</xdr:colOff>
      <xdr:row>0</xdr:row>
      <xdr:rowOff>38100</xdr:rowOff>
    </xdr:from>
    <xdr:to>
      <xdr:col>5</xdr:col>
      <xdr:colOff>2667000</xdr:colOff>
      <xdr:row>1</xdr:row>
      <xdr:rowOff>180975</xdr:rowOff>
    </xdr:to>
    <xdr:grpSp>
      <xdr:nvGrpSpPr>
        <xdr:cNvPr id="3" name="Grupo 4"/>
        <xdr:cNvGrpSpPr>
          <a:grpSpLocks/>
        </xdr:cNvGrpSpPr>
      </xdr:nvGrpSpPr>
      <xdr:grpSpPr bwMode="auto">
        <a:xfrm>
          <a:off x="8296275" y="38100"/>
          <a:ext cx="1866900" cy="323850"/>
          <a:chOff x="125014" y="27215"/>
          <a:chExt cx="3698899" cy="697366"/>
        </a:xfrm>
      </xdr:grpSpPr>
      <xdr:pic>
        <xdr:nvPicPr>
          <xdr:cNvPr id="4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5014" y="95208"/>
            <a:ext cx="2082480" cy="584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88481" y="27215"/>
            <a:ext cx="1235432" cy="697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Conector recto 5"/>
          <xdr:cNvCxnSpPr/>
        </xdr:nvCxnSpPr>
        <xdr:spPr bwMode="auto">
          <a:xfrm>
            <a:off x="2425729" y="101659"/>
            <a:ext cx="0" cy="520758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104775</xdr:colOff>
      <xdr:row>18</xdr:row>
      <xdr:rowOff>47625</xdr:rowOff>
    </xdr:from>
    <xdr:to>
      <xdr:col>5</xdr:col>
      <xdr:colOff>2628900</xdr:colOff>
      <xdr:row>30</xdr:row>
      <xdr:rowOff>190500</xdr:rowOff>
    </xdr:to>
    <xdr:graphicFrame macro="">
      <xdr:nvGraphicFramePr>
        <xdr:cNvPr id="7" name="Gráfico 6"/>
        <xdr:cNvGraphicFramePr/>
      </xdr:nvGraphicFramePr>
      <xdr:xfrm>
        <a:off x="4886325" y="5543550"/>
        <a:ext cx="52387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400050"/>
    <xdr:sp macro="" textlink="">
      <xdr:nvSpPr>
        <xdr:cNvPr id="2" name="CuadroTexto 1"/>
        <xdr:cNvSpPr txBox="1"/>
      </xdr:nvSpPr>
      <xdr:spPr>
        <a:xfrm>
          <a:off x="0" y="0"/>
          <a:ext cx="27336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700" b="1"/>
            <a:t>COMISIÓN COORDINADORA DE INSTITUTOS NACIONALES DE SALUD </a:t>
          </a:r>
        </a:p>
        <a:p>
          <a:r>
            <a:rPr lang="es-MX" sz="700" b="1"/>
            <a:t>Y HOSPITALES DE ALTA ESPECIALIDAD</a:t>
          </a:r>
        </a:p>
        <a:p>
          <a:r>
            <a:rPr lang="es-MX" sz="700" b="1"/>
            <a:t>Coordinación de Proyectos Estratégicos</a:t>
          </a:r>
        </a:p>
      </xdr:txBody>
    </xdr:sp>
    <xdr:clientData/>
  </xdr:oneCellAnchor>
  <xdr:twoCellAnchor>
    <xdr:from>
      <xdr:col>5</xdr:col>
      <xdr:colOff>800100</xdr:colOff>
      <xdr:row>0</xdr:row>
      <xdr:rowOff>38100</xdr:rowOff>
    </xdr:from>
    <xdr:to>
      <xdr:col>5</xdr:col>
      <xdr:colOff>2667000</xdr:colOff>
      <xdr:row>1</xdr:row>
      <xdr:rowOff>180975</xdr:rowOff>
    </xdr:to>
    <xdr:grpSp>
      <xdr:nvGrpSpPr>
        <xdr:cNvPr id="3" name="Grupo 4"/>
        <xdr:cNvGrpSpPr>
          <a:grpSpLocks/>
        </xdr:cNvGrpSpPr>
      </xdr:nvGrpSpPr>
      <xdr:grpSpPr bwMode="auto">
        <a:xfrm>
          <a:off x="8296275" y="38100"/>
          <a:ext cx="1866900" cy="323850"/>
          <a:chOff x="125014" y="27215"/>
          <a:chExt cx="3698899" cy="697366"/>
        </a:xfrm>
      </xdr:grpSpPr>
      <xdr:pic>
        <xdr:nvPicPr>
          <xdr:cNvPr id="4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5014" y="95208"/>
            <a:ext cx="2082480" cy="584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88481" y="27215"/>
            <a:ext cx="1235432" cy="697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Conector recto 5"/>
          <xdr:cNvCxnSpPr/>
        </xdr:nvCxnSpPr>
        <xdr:spPr bwMode="auto">
          <a:xfrm>
            <a:off x="2425729" y="101659"/>
            <a:ext cx="0" cy="520758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133350</xdr:colOff>
      <xdr:row>18</xdr:row>
      <xdr:rowOff>28575</xdr:rowOff>
    </xdr:from>
    <xdr:to>
      <xdr:col>5</xdr:col>
      <xdr:colOff>2638425</xdr:colOff>
      <xdr:row>30</xdr:row>
      <xdr:rowOff>190500</xdr:rowOff>
    </xdr:to>
    <xdr:graphicFrame macro="">
      <xdr:nvGraphicFramePr>
        <xdr:cNvPr id="7" name="Gráfico 6"/>
        <xdr:cNvGraphicFramePr/>
      </xdr:nvGraphicFramePr>
      <xdr:xfrm>
        <a:off x="4914900" y="5591175"/>
        <a:ext cx="5219700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400050"/>
    <xdr:sp macro="" textlink="">
      <xdr:nvSpPr>
        <xdr:cNvPr id="2" name="CuadroTexto 1"/>
        <xdr:cNvSpPr txBox="1"/>
      </xdr:nvSpPr>
      <xdr:spPr>
        <a:xfrm>
          <a:off x="0" y="0"/>
          <a:ext cx="27336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700" b="1"/>
            <a:t>COMISIÓN COORDINADORA DE INSTITUTOS NACIONALES DE SALUD </a:t>
          </a:r>
        </a:p>
        <a:p>
          <a:r>
            <a:rPr lang="es-MX" sz="700" b="1"/>
            <a:t>Y HOSPITALES DE ALTA ESPECIALIDAD</a:t>
          </a:r>
        </a:p>
        <a:p>
          <a:r>
            <a:rPr lang="es-MX" sz="700" b="1"/>
            <a:t>Coordinación de Proyectos Estratégicos</a:t>
          </a:r>
        </a:p>
      </xdr:txBody>
    </xdr:sp>
    <xdr:clientData/>
  </xdr:oneCellAnchor>
  <xdr:twoCellAnchor>
    <xdr:from>
      <xdr:col>5</xdr:col>
      <xdr:colOff>800100</xdr:colOff>
      <xdr:row>0</xdr:row>
      <xdr:rowOff>38100</xdr:rowOff>
    </xdr:from>
    <xdr:to>
      <xdr:col>5</xdr:col>
      <xdr:colOff>2667000</xdr:colOff>
      <xdr:row>1</xdr:row>
      <xdr:rowOff>180975</xdr:rowOff>
    </xdr:to>
    <xdr:grpSp>
      <xdr:nvGrpSpPr>
        <xdr:cNvPr id="3" name="Grupo 4"/>
        <xdr:cNvGrpSpPr>
          <a:grpSpLocks/>
        </xdr:cNvGrpSpPr>
      </xdr:nvGrpSpPr>
      <xdr:grpSpPr bwMode="auto">
        <a:xfrm>
          <a:off x="8296275" y="38100"/>
          <a:ext cx="1866900" cy="323850"/>
          <a:chOff x="125014" y="27215"/>
          <a:chExt cx="3698899" cy="697366"/>
        </a:xfrm>
      </xdr:grpSpPr>
      <xdr:pic>
        <xdr:nvPicPr>
          <xdr:cNvPr id="4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5014" y="95208"/>
            <a:ext cx="2082480" cy="584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88481" y="27215"/>
            <a:ext cx="1235432" cy="697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Conector recto 5"/>
          <xdr:cNvCxnSpPr/>
        </xdr:nvCxnSpPr>
        <xdr:spPr bwMode="auto">
          <a:xfrm>
            <a:off x="2425729" y="101659"/>
            <a:ext cx="0" cy="520758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95250</xdr:colOff>
      <xdr:row>18</xdr:row>
      <xdr:rowOff>47625</xdr:rowOff>
    </xdr:from>
    <xdr:to>
      <xdr:col>5</xdr:col>
      <xdr:colOff>2590800</xdr:colOff>
      <xdr:row>31</xdr:row>
      <xdr:rowOff>161925</xdr:rowOff>
    </xdr:to>
    <xdr:graphicFrame macro="">
      <xdr:nvGraphicFramePr>
        <xdr:cNvPr id="7" name="Gráfico 6"/>
        <xdr:cNvGraphicFramePr/>
      </xdr:nvGraphicFramePr>
      <xdr:xfrm>
        <a:off x="4876800" y="5391150"/>
        <a:ext cx="52101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5FB90-9C78-44C7-94EB-0BDBEAE9EDDA}">
  <dimension ref="A1:F20"/>
  <sheetViews>
    <sheetView view="pageBreakPreview" zoomScale="90" zoomScaleSheetLayoutView="90" workbookViewId="0" topLeftCell="A9">
      <selection activeCell="D28" sqref="D28"/>
    </sheetView>
  </sheetViews>
  <sheetFormatPr defaultColWidth="11.421875" defaultRowHeight="15"/>
  <cols>
    <col min="1" max="1" width="8.00390625" style="1" customWidth="1"/>
    <col min="2" max="2" width="4.8515625" style="1" customWidth="1"/>
    <col min="3" max="3" width="18.140625" style="1" customWidth="1"/>
    <col min="4" max="6" width="40.7109375" style="1" customWidth="1"/>
    <col min="7" max="16384" width="11.421875" style="1" customWidth="1"/>
  </cols>
  <sheetData>
    <row r="1" spans="1:6" ht="14.25">
      <c r="A1" s="16" t="s">
        <v>55</v>
      </c>
      <c r="B1" s="16"/>
      <c r="C1" s="16"/>
      <c r="D1" s="16"/>
      <c r="E1" s="16"/>
      <c r="F1" s="16"/>
    </row>
    <row r="2" spans="1:6" ht="14.25">
      <c r="A2" s="16" t="s">
        <v>9</v>
      </c>
      <c r="B2" s="16"/>
      <c r="C2" s="16"/>
      <c r="D2" s="16"/>
      <c r="E2" s="16"/>
      <c r="F2" s="16"/>
    </row>
    <row r="3" spans="1:6" ht="14.25">
      <c r="A3" s="16" t="s">
        <v>10</v>
      </c>
      <c r="B3" s="16"/>
      <c r="C3" s="16"/>
      <c r="D3" s="16"/>
      <c r="E3" s="16"/>
      <c r="F3" s="16"/>
    </row>
    <row r="5" spans="1:4" ht="15">
      <c r="A5" s="1" t="s">
        <v>11</v>
      </c>
      <c r="D5" s="2" t="s">
        <v>12</v>
      </c>
    </row>
    <row r="6" spans="1:4" ht="15">
      <c r="A6" s="1" t="s">
        <v>5</v>
      </c>
      <c r="D6" s="2" t="s">
        <v>13</v>
      </c>
    </row>
    <row r="8" spans="1:6" ht="15">
      <c r="A8" s="4" t="s">
        <v>4</v>
      </c>
      <c r="B8" s="4"/>
      <c r="C8" s="4" t="s">
        <v>0</v>
      </c>
      <c r="D8" s="4" t="s">
        <v>1</v>
      </c>
      <c r="E8" s="4" t="s">
        <v>2</v>
      </c>
      <c r="F8" s="4" t="s">
        <v>3</v>
      </c>
    </row>
    <row r="9" spans="1:6" ht="90">
      <c r="A9" s="15">
        <v>1</v>
      </c>
      <c r="B9" s="5"/>
      <c r="C9" s="13"/>
      <c r="D9" s="6" t="s">
        <v>6</v>
      </c>
      <c r="E9" s="6" t="s">
        <v>7</v>
      </c>
      <c r="F9" s="6" t="s">
        <v>8</v>
      </c>
    </row>
    <row r="10" spans="1:6" ht="15">
      <c r="A10" s="15"/>
      <c r="B10" s="5">
        <v>1</v>
      </c>
      <c r="C10" s="7">
        <v>2015</v>
      </c>
      <c r="D10" s="8">
        <f>SUM(E10/F10*100)</f>
        <v>1.7305438852210693</v>
      </c>
      <c r="E10" s="9">
        <v>1211</v>
      </c>
      <c r="F10" s="9">
        <v>69978</v>
      </c>
    </row>
    <row r="11" spans="1:6" ht="30" customHeight="1">
      <c r="A11" s="15"/>
      <c r="B11" s="17">
        <v>2</v>
      </c>
      <c r="C11" s="10">
        <v>2018</v>
      </c>
      <c r="D11" s="11">
        <f>SUM(E11/F11*100)</f>
        <v>18.956839058764313</v>
      </c>
      <c r="E11" s="12">
        <v>12052</v>
      </c>
      <c r="F11" s="12">
        <v>63576</v>
      </c>
    </row>
    <row r="12" spans="1:6" ht="30" customHeight="1">
      <c r="A12" s="15"/>
      <c r="B12" s="18"/>
      <c r="C12" s="10">
        <v>2019</v>
      </c>
      <c r="D12" s="11">
        <f aca="true" t="shared" si="0" ref="D12:D13">SUM(E12/F12*100)</f>
        <v>18.838342034891127</v>
      </c>
      <c r="E12" s="12">
        <v>11835</v>
      </c>
      <c r="F12" s="12">
        <v>62824</v>
      </c>
    </row>
    <row r="13" spans="1:6" ht="30" customHeight="1">
      <c r="A13" s="15"/>
      <c r="B13" s="18"/>
      <c r="C13" s="10">
        <v>2020</v>
      </c>
      <c r="D13" s="11">
        <f t="shared" si="0"/>
        <v>29.44554892865032</v>
      </c>
      <c r="E13" s="12">
        <v>5332</v>
      </c>
      <c r="F13" s="12">
        <v>18108</v>
      </c>
    </row>
    <row r="14" spans="1:6" ht="30" customHeight="1">
      <c r="A14" s="15"/>
      <c r="B14" s="18"/>
      <c r="C14" s="10">
        <v>2021</v>
      </c>
      <c r="D14" s="11">
        <f aca="true" t="shared" si="1" ref="D14:D16">SUM(E14/F14*100)</f>
        <v>20.598983004968968</v>
      </c>
      <c r="E14" s="12">
        <v>10654</v>
      </c>
      <c r="F14" s="12">
        <v>51721</v>
      </c>
    </row>
    <row r="15" spans="1:6" ht="30" customHeight="1">
      <c r="A15" s="15"/>
      <c r="B15" s="18"/>
      <c r="C15" s="10">
        <v>2022</v>
      </c>
      <c r="D15" s="11">
        <f t="shared" si="1"/>
        <v>22.936089229360892</v>
      </c>
      <c r="E15" s="12">
        <v>19042</v>
      </c>
      <c r="F15" s="12">
        <v>83022</v>
      </c>
    </row>
    <row r="16" spans="1:6" ht="30" customHeight="1">
      <c r="A16" s="15"/>
      <c r="B16" s="19"/>
      <c r="C16" s="10">
        <v>2023</v>
      </c>
      <c r="D16" s="11">
        <f t="shared" si="1"/>
        <v>18.067041491708775</v>
      </c>
      <c r="E16" s="12">
        <v>12693</v>
      </c>
      <c r="F16" s="12">
        <v>70255</v>
      </c>
    </row>
    <row r="18" spans="1:4" ht="15">
      <c r="A18" s="3">
        <v>1</v>
      </c>
      <c r="B18" s="3" t="s">
        <v>15</v>
      </c>
      <c r="C18" s="3"/>
      <c r="D18" s="3"/>
    </row>
    <row r="19" spans="1:4" ht="15">
      <c r="A19" s="3">
        <v>2</v>
      </c>
      <c r="B19" s="3" t="s">
        <v>14</v>
      </c>
      <c r="C19" s="3"/>
      <c r="D19" s="3"/>
    </row>
    <row r="20" spans="1:2" ht="15">
      <c r="A20" s="14" t="s">
        <v>54</v>
      </c>
      <c r="B20" s="3" t="s">
        <v>56</v>
      </c>
    </row>
  </sheetData>
  <mergeCells count="5">
    <mergeCell ref="A9:A16"/>
    <mergeCell ref="A1:F1"/>
    <mergeCell ref="A2:F2"/>
    <mergeCell ref="A3:F3"/>
    <mergeCell ref="B11:B1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F94B7-FF5E-4C45-A211-0B24CC38D902}">
  <dimension ref="A1:F20"/>
  <sheetViews>
    <sheetView view="pageBreakPreview" zoomScale="90" zoomScaleSheetLayoutView="90" workbookViewId="0" topLeftCell="A9">
      <selection activeCell="D25" sqref="D25"/>
    </sheetView>
  </sheetViews>
  <sheetFormatPr defaultColWidth="11.421875" defaultRowHeight="15"/>
  <cols>
    <col min="1" max="1" width="8.00390625" style="1" customWidth="1"/>
    <col min="2" max="2" width="4.8515625" style="1" customWidth="1"/>
    <col min="3" max="3" width="18.140625" style="1" customWidth="1"/>
    <col min="4" max="6" width="40.7109375" style="1" customWidth="1"/>
    <col min="7" max="16384" width="11.421875" style="1" customWidth="1"/>
  </cols>
  <sheetData>
    <row r="1" spans="1:6" ht="14.25">
      <c r="A1" s="16" t="s">
        <v>55</v>
      </c>
      <c r="B1" s="16"/>
      <c r="C1" s="16"/>
      <c r="D1" s="16"/>
      <c r="E1" s="16"/>
      <c r="F1" s="16"/>
    </row>
    <row r="2" spans="1:6" ht="14.25">
      <c r="A2" s="16" t="s">
        <v>9</v>
      </c>
      <c r="B2" s="16"/>
      <c r="C2" s="16"/>
      <c r="D2" s="16"/>
      <c r="E2" s="16"/>
      <c r="F2" s="16"/>
    </row>
    <row r="3" spans="1:6" ht="14.25">
      <c r="A3" s="16" t="s">
        <v>10</v>
      </c>
      <c r="B3" s="16"/>
      <c r="C3" s="16"/>
      <c r="D3" s="16"/>
      <c r="E3" s="16"/>
      <c r="F3" s="16"/>
    </row>
    <row r="5" spans="1:4" ht="15">
      <c r="A5" s="1" t="s">
        <v>11</v>
      </c>
      <c r="D5" s="2" t="s">
        <v>12</v>
      </c>
    </row>
    <row r="6" spans="1:4" ht="15">
      <c r="A6" s="1" t="s">
        <v>5</v>
      </c>
      <c r="D6" s="2" t="s">
        <v>13</v>
      </c>
    </row>
    <row r="8" spans="1:6" ht="15">
      <c r="A8" s="4" t="s">
        <v>4</v>
      </c>
      <c r="B8" s="4"/>
      <c r="C8" s="4" t="s">
        <v>0</v>
      </c>
      <c r="D8" s="4" t="s">
        <v>1</v>
      </c>
      <c r="E8" s="4" t="s">
        <v>2</v>
      </c>
      <c r="F8" s="4" t="s">
        <v>3</v>
      </c>
    </row>
    <row r="9" spans="1:6" ht="60">
      <c r="A9" s="15">
        <v>10</v>
      </c>
      <c r="B9" s="5"/>
      <c r="C9" s="13"/>
      <c r="D9" s="6" t="s">
        <v>40</v>
      </c>
      <c r="E9" s="6" t="s">
        <v>41</v>
      </c>
      <c r="F9" s="6" t="s">
        <v>42</v>
      </c>
    </row>
    <row r="10" spans="1:6" ht="15">
      <c r="A10" s="15"/>
      <c r="B10" s="5">
        <v>1</v>
      </c>
      <c r="C10" s="7">
        <v>2020</v>
      </c>
      <c r="D10" s="8">
        <f>SUM(E10/F10*100)</f>
        <v>100</v>
      </c>
      <c r="E10" s="9">
        <v>1</v>
      </c>
      <c r="F10" s="9">
        <v>1</v>
      </c>
    </row>
    <row r="11" spans="1:6" ht="30" customHeight="1">
      <c r="A11" s="15"/>
      <c r="B11" s="17">
        <v>2</v>
      </c>
      <c r="C11" s="10">
        <v>2018</v>
      </c>
      <c r="D11" s="11">
        <v>0</v>
      </c>
      <c r="E11" s="12">
        <v>0</v>
      </c>
      <c r="F11" s="12">
        <v>0</v>
      </c>
    </row>
    <row r="12" spans="1:6" ht="30" customHeight="1">
      <c r="A12" s="15"/>
      <c r="B12" s="18"/>
      <c r="C12" s="10">
        <v>2019</v>
      </c>
      <c r="D12" s="11">
        <v>0</v>
      </c>
      <c r="E12" s="12">
        <v>0</v>
      </c>
      <c r="F12" s="12">
        <v>0</v>
      </c>
    </row>
    <row r="13" spans="1:6" ht="30" customHeight="1">
      <c r="A13" s="15"/>
      <c r="B13" s="18"/>
      <c r="C13" s="10">
        <v>2020</v>
      </c>
      <c r="D13" s="11">
        <f aca="true" t="shared" si="0" ref="D13">SUM(E13/F13*100)</f>
        <v>100</v>
      </c>
      <c r="E13" s="12">
        <v>1</v>
      </c>
      <c r="F13" s="12">
        <v>1</v>
      </c>
    </row>
    <row r="14" spans="1:6" ht="30" customHeight="1">
      <c r="A14" s="15"/>
      <c r="B14" s="18"/>
      <c r="C14" s="10">
        <v>2021</v>
      </c>
      <c r="D14" s="11">
        <f aca="true" t="shared" si="1" ref="D14">SUM(E14/F14*100)</f>
        <v>0</v>
      </c>
      <c r="E14" s="12">
        <v>0</v>
      </c>
      <c r="F14" s="12">
        <v>1</v>
      </c>
    </row>
    <row r="15" spans="1:6" ht="30" customHeight="1">
      <c r="A15" s="15"/>
      <c r="B15" s="18"/>
      <c r="C15" s="10">
        <v>2022</v>
      </c>
      <c r="D15" s="11">
        <f>IF(E15=0,0,E15/F15*100)</f>
        <v>100</v>
      </c>
      <c r="E15" s="12">
        <v>1</v>
      </c>
      <c r="F15" s="12">
        <v>1</v>
      </c>
    </row>
    <row r="16" spans="1:6" ht="30" customHeight="1">
      <c r="A16" s="15"/>
      <c r="B16" s="19"/>
      <c r="C16" s="10">
        <v>2023</v>
      </c>
      <c r="D16" s="11">
        <f>IF(E16=0,0,SUM(E16/F16*100))</f>
        <v>0</v>
      </c>
      <c r="E16" s="12">
        <v>0</v>
      </c>
      <c r="F16" s="12">
        <v>0</v>
      </c>
    </row>
    <row r="18" spans="1:4" ht="15">
      <c r="A18" s="3">
        <v>1</v>
      </c>
      <c r="B18" s="3" t="s">
        <v>15</v>
      </c>
      <c r="C18" s="3"/>
      <c r="D18" s="3"/>
    </row>
    <row r="19" spans="1:4" ht="15">
      <c r="A19" s="3">
        <v>2</v>
      </c>
      <c r="B19" s="3" t="s">
        <v>14</v>
      </c>
      <c r="C19" s="3"/>
      <c r="D19" s="3"/>
    </row>
    <row r="20" spans="1:2" ht="15">
      <c r="A20" s="14" t="s">
        <v>54</v>
      </c>
      <c r="B20" s="3" t="s">
        <v>56</v>
      </c>
    </row>
  </sheetData>
  <mergeCells count="5">
    <mergeCell ref="A1:F1"/>
    <mergeCell ref="A2:F2"/>
    <mergeCell ref="A3:F3"/>
    <mergeCell ref="A9:A16"/>
    <mergeCell ref="B11:B1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60FBB-333E-4EBF-A838-9F992F47F10F}">
  <dimension ref="A1:F20"/>
  <sheetViews>
    <sheetView view="pageBreakPreview" zoomScale="90" zoomScaleSheetLayoutView="90" workbookViewId="0" topLeftCell="A9">
      <selection activeCell="D24" sqref="D24"/>
    </sheetView>
  </sheetViews>
  <sheetFormatPr defaultColWidth="11.421875" defaultRowHeight="15"/>
  <cols>
    <col min="1" max="1" width="8.00390625" style="1" customWidth="1"/>
    <col min="2" max="2" width="4.8515625" style="1" customWidth="1"/>
    <col min="3" max="3" width="18.140625" style="1" customWidth="1"/>
    <col min="4" max="6" width="40.7109375" style="1" customWidth="1"/>
    <col min="7" max="16384" width="11.421875" style="1" customWidth="1"/>
  </cols>
  <sheetData>
    <row r="1" spans="1:6" ht="14.25">
      <c r="A1" s="16" t="s">
        <v>55</v>
      </c>
      <c r="B1" s="16"/>
      <c r="C1" s="16"/>
      <c r="D1" s="16"/>
      <c r="E1" s="16"/>
      <c r="F1" s="16"/>
    </row>
    <row r="2" spans="1:6" ht="14.25">
      <c r="A2" s="16" t="s">
        <v>9</v>
      </c>
      <c r="B2" s="16"/>
      <c r="C2" s="16"/>
      <c r="D2" s="16"/>
      <c r="E2" s="16"/>
      <c r="F2" s="16"/>
    </row>
    <row r="3" spans="1:6" ht="14.25">
      <c r="A3" s="16" t="s">
        <v>10</v>
      </c>
      <c r="B3" s="16"/>
      <c r="C3" s="16"/>
      <c r="D3" s="16"/>
      <c r="E3" s="16"/>
      <c r="F3" s="16"/>
    </row>
    <row r="5" spans="1:4" ht="15">
      <c r="A5" s="1" t="s">
        <v>11</v>
      </c>
      <c r="D5" s="2" t="s">
        <v>12</v>
      </c>
    </row>
    <row r="6" spans="1:4" ht="15">
      <c r="A6" s="1" t="s">
        <v>5</v>
      </c>
      <c r="D6" s="2" t="s">
        <v>13</v>
      </c>
    </row>
    <row r="8" spans="1:6" ht="15">
      <c r="A8" s="4" t="s">
        <v>4</v>
      </c>
      <c r="B8" s="4"/>
      <c r="C8" s="4" t="s">
        <v>0</v>
      </c>
      <c r="D8" s="4" t="s">
        <v>1</v>
      </c>
      <c r="E8" s="4" t="s">
        <v>2</v>
      </c>
      <c r="F8" s="4" t="s">
        <v>3</v>
      </c>
    </row>
    <row r="9" spans="1:6" ht="48" customHeight="1">
      <c r="A9" s="15">
        <v>11</v>
      </c>
      <c r="B9" s="5"/>
      <c r="C9" s="13"/>
      <c r="D9" s="6" t="s">
        <v>43</v>
      </c>
      <c r="E9" s="6" t="s">
        <v>44</v>
      </c>
      <c r="F9" s="6" t="s">
        <v>45</v>
      </c>
    </row>
    <row r="10" spans="1:6" ht="15">
      <c r="A10" s="15"/>
      <c r="B10" s="5">
        <v>1</v>
      </c>
      <c r="C10" s="7">
        <v>2006</v>
      </c>
      <c r="D10" s="8">
        <f>SUM(E10/F10*100)</f>
        <v>84.4866007311166</v>
      </c>
      <c r="E10" s="9">
        <v>279420</v>
      </c>
      <c r="F10" s="9">
        <v>330727</v>
      </c>
    </row>
    <row r="11" spans="1:6" ht="30" customHeight="1">
      <c r="A11" s="15"/>
      <c r="B11" s="17">
        <v>2</v>
      </c>
      <c r="C11" s="10">
        <v>2018</v>
      </c>
      <c r="D11" s="11">
        <f>SUM(E11/F11*100)</f>
        <v>80.31915243425249</v>
      </c>
      <c r="E11" s="12">
        <v>244265</v>
      </c>
      <c r="F11" s="12">
        <v>304118</v>
      </c>
    </row>
    <row r="12" spans="1:6" ht="30" customHeight="1">
      <c r="A12" s="15"/>
      <c r="B12" s="18"/>
      <c r="C12" s="10">
        <v>2019</v>
      </c>
      <c r="D12" s="11">
        <f aca="true" t="shared" si="0" ref="D12:D13">SUM(E12/F12*100)</f>
        <v>79.81369406247246</v>
      </c>
      <c r="E12" s="12">
        <v>235535</v>
      </c>
      <c r="F12" s="12">
        <v>295106</v>
      </c>
    </row>
    <row r="13" spans="1:6" ht="30" customHeight="1">
      <c r="A13" s="15"/>
      <c r="B13" s="18"/>
      <c r="C13" s="10">
        <v>2020</v>
      </c>
      <c r="D13" s="11">
        <f t="shared" si="0"/>
        <v>61.560720501512314</v>
      </c>
      <c r="E13" s="12">
        <v>145729</v>
      </c>
      <c r="F13" s="12">
        <v>236724</v>
      </c>
    </row>
    <row r="14" spans="1:6" ht="30" customHeight="1">
      <c r="A14" s="15"/>
      <c r="B14" s="18"/>
      <c r="C14" s="10">
        <v>2021</v>
      </c>
      <c r="D14" s="11">
        <f aca="true" t="shared" si="1" ref="D14">SUM(E14/F14*100)</f>
        <v>77.0707488622259</v>
      </c>
      <c r="E14" s="12">
        <v>167652</v>
      </c>
      <c r="F14" s="12">
        <v>217530</v>
      </c>
    </row>
    <row r="15" spans="1:6" ht="30" customHeight="1">
      <c r="A15" s="15"/>
      <c r="B15" s="18"/>
      <c r="C15" s="10">
        <v>2022</v>
      </c>
      <c r="D15" s="11">
        <f>IF(E15=0,0,E15/F15*100)</f>
        <v>79.29250025329083</v>
      </c>
      <c r="E15" s="12">
        <v>203482</v>
      </c>
      <c r="F15" s="12">
        <v>256622</v>
      </c>
    </row>
    <row r="16" spans="1:6" ht="30" customHeight="1">
      <c r="A16" s="15"/>
      <c r="B16" s="19"/>
      <c r="C16" s="10">
        <v>2023</v>
      </c>
      <c r="D16" s="11">
        <f aca="true" t="shared" si="2" ref="D16">SUM(E16/F16*100)</f>
        <v>81.95350773580155</v>
      </c>
      <c r="E16" s="12">
        <v>169293</v>
      </c>
      <c r="F16" s="12">
        <v>206572</v>
      </c>
    </row>
    <row r="18" spans="1:4" ht="15">
      <c r="A18" s="3">
        <v>1</v>
      </c>
      <c r="B18" s="3" t="s">
        <v>15</v>
      </c>
      <c r="C18" s="3"/>
      <c r="D18" s="3"/>
    </row>
    <row r="19" spans="1:4" ht="15">
      <c r="A19" s="3">
        <v>2</v>
      </c>
      <c r="B19" s="3" t="s">
        <v>14</v>
      </c>
      <c r="C19" s="3"/>
      <c r="D19" s="3"/>
    </row>
    <row r="20" spans="1:2" ht="15">
      <c r="A20" s="14" t="s">
        <v>54</v>
      </c>
      <c r="B20" s="3" t="s">
        <v>56</v>
      </c>
    </row>
  </sheetData>
  <mergeCells count="5">
    <mergeCell ref="A1:F1"/>
    <mergeCell ref="A2:F2"/>
    <mergeCell ref="A3:F3"/>
    <mergeCell ref="A9:A16"/>
    <mergeCell ref="B11:B1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BF143-81B1-4772-AE7A-60C820BC5C26}">
  <dimension ref="A1:F20"/>
  <sheetViews>
    <sheetView view="pageBreakPreview" zoomScale="90" zoomScaleSheetLayoutView="90" workbookViewId="0" topLeftCell="A7">
      <selection activeCell="D24" sqref="D24"/>
    </sheetView>
  </sheetViews>
  <sheetFormatPr defaultColWidth="11.421875" defaultRowHeight="15"/>
  <cols>
    <col min="1" max="1" width="8.00390625" style="1" customWidth="1"/>
    <col min="2" max="2" width="4.8515625" style="1" customWidth="1"/>
    <col min="3" max="3" width="18.140625" style="1" customWidth="1"/>
    <col min="4" max="6" width="40.7109375" style="1" customWidth="1"/>
    <col min="7" max="16384" width="11.421875" style="1" customWidth="1"/>
  </cols>
  <sheetData>
    <row r="1" spans="1:6" ht="14.25">
      <c r="A1" s="16" t="s">
        <v>55</v>
      </c>
      <c r="B1" s="16"/>
      <c r="C1" s="16"/>
      <c r="D1" s="16"/>
      <c r="E1" s="16"/>
      <c r="F1" s="16"/>
    </row>
    <row r="2" spans="1:6" ht="14.25">
      <c r="A2" s="16" t="s">
        <v>9</v>
      </c>
      <c r="B2" s="16"/>
      <c r="C2" s="16"/>
      <c r="D2" s="16"/>
      <c r="E2" s="16"/>
      <c r="F2" s="16"/>
    </row>
    <row r="3" spans="1:6" ht="14.25">
      <c r="A3" s="16" t="s">
        <v>10</v>
      </c>
      <c r="B3" s="16"/>
      <c r="C3" s="16"/>
      <c r="D3" s="16"/>
      <c r="E3" s="16"/>
      <c r="F3" s="16"/>
    </row>
    <row r="5" spans="1:4" ht="15">
      <c r="A5" s="1" t="s">
        <v>11</v>
      </c>
      <c r="D5" s="2" t="s">
        <v>12</v>
      </c>
    </row>
    <row r="6" spans="1:4" ht="15">
      <c r="A6" s="1" t="s">
        <v>5</v>
      </c>
      <c r="D6" s="2" t="s">
        <v>13</v>
      </c>
    </row>
    <row r="8" spans="1:6" ht="15">
      <c r="A8" s="4" t="s">
        <v>4</v>
      </c>
      <c r="B8" s="4"/>
      <c r="C8" s="4" t="s">
        <v>0</v>
      </c>
      <c r="D8" s="4" t="s">
        <v>1</v>
      </c>
      <c r="E8" s="4" t="s">
        <v>2</v>
      </c>
      <c r="F8" s="4" t="s">
        <v>3</v>
      </c>
    </row>
    <row r="9" spans="1:6" ht="49.5" customHeight="1">
      <c r="A9" s="15">
        <v>12</v>
      </c>
      <c r="B9" s="5"/>
      <c r="C9" s="13"/>
      <c r="D9" s="6" t="s">
        <v>46</v>
      </c>
      <c r="E9" s="6" t="s">
        <v>47</v>
      </c>
      <c r="F9" s="6" t="s">
        <v>17</v>
      </c>
    </row>
    <row r="10" spans="1:6" ht="15">
      <c r="A10" s="15"/>
      <c r="B10" s="5">
        <v>1</v>
      </c>
      <c r="C10" s="7">
        <v>2006</v>
      </c>
      <c r="D10" s="8">
        <f>SUM(E10/F10)</f>
        <v>6.558502813645598</v>
      </c>
      <c r="E10" s="9">
        <v>280881</v>
      </c>
      <c r="F10" s="9">
        <v>42827</v>
      </c>
    </row>
    <row r="11" spans="1:6" ht="30" customHeight="1">
      <c r="A11" s="15"/>
      <c r="B11" s="17">
        <v>2</v>
      </c>
      <c r="C11" s="10">
        <v>2018</v>
      </c>
      <c r="D11" s="11">
        <f>SUM(E11/F11)</f>
        <v>5.794035062881952</v>
      </c>
      <c r="E11" s="12">
        <v>245557</v>
      </c>
      <c r="F11" s="12">
        <v>42381</v>
      </c>
    </row>
    <row r="12" spans="1:6" ht="30" customHeight="1">
      <c r="A12" s="15"/>
      <c r="B12" s="18"/>
      <c r="C12" s="10">
        <v>2019</v>
      </c>
      <c r="D12" s="11">
        <f aca="true" t="shared" si="0" ref="D12:D13">SUM(E12/F12)</f>
        <v>5.584143005376851</v>
      </c>
      <c r="E12" s="12">
        <v>236790</v>
      </c>
      <c r="F12" s="12">
        <v>42404</v>
      </c>
    </row>
    <row r="13" spans="1:6" ht="30" customHeight="1">
      <c r="A13" s="15"/>
      <c r="B13" s="18"/>
      <c r="C13" s="10">
        <v>2020</v>
      </c>
      <c r="D13" s="11">
        <f t="shared" si="0"/>
        <v>6.59669384057971</v>
      </c>
      <c r="E13" s="12">
        <v>145655</v>
      </c>
      <c r="F13" s="12">
        <v>22080</v>
      </c>
    </row>
    <row r="14" spans="1:6" ht="30" customHeight="1">
      <c r="A14" s="15"/>
      <c r="B14" s="18"/>
      <c r="C14" s="10">
        <v>2021</v>
      </c>
      <c r="D14" s="11">
        <f aca="true" t="shared" si="1" ref="D14">SUM(E14/F14)</f>
        <v>7.025983204456639</v>
      </c>
      <c r="E14" s="12">
        <v>169003</v>
      </c>
      <c r="F14" s="12">
        <v>24054</v>
      </c>
    </row>
    <row r="15" spans="1:6" ht="30" customHeight="1">
      <c r="A15" s="15"/>
      <c r="B15" s="18"/>
      <c r="C15" s="10">
        <v>2022</v>
      </c>
      <c r="D15" s="11">
        <f>IF(E15=0,0,E15/F15)</f>
        <v>6.031080122902387</v>
      </c>
      <c r="E15" s="12">
        <v>204140</v>
      </c>
      <c r="F15" s="12">
        <v>33848</v>
      </c>
    </row>
    <row r="16" spans="1:6" ht="30" customHeight="1">
      <c r="A16" s="15"/>
      <c r="B16" s="19"/>
      <c r="C16" s="10">
        <v>2023</v>
      </c>
      <c r="D16" s="11">
        <f>IF(E16=0,0,E16/F16)</f>
        <v>5.953735765537429</v>
      </c>
      <c r="E16" s="12">
        <v>166782</v>
      </c>
      <c r="F16" s="12">
        <v>28013</v>
      </c>
    </row>
    <row r="18" spans="1:4" ht="15">
      <c r="A18" s="3">
        <v>1</v>
      </c>
      <c r="B18" s="3" t="s">
        <v>15</v>
      </c>
      <c r="C18" s="3"/>
      <c r="D18" s="3"/>
    </row>
    <row r="19" spans="1:4" ht="15">
      <c r="A19" s="3">
        <v>2</v>
      </c>
      <c r="B19" s="3" t="s">
        <v>14</v>
      </c>
      <c r="C19" s="3"/>
      <c r="D19" s="3"/>
    </row>
    <row r="20" spans="1:2" ht="15">
      <c r="A20" s="14" t="s">
        <v>54</v>
      </c>
      <c r="B20" s="3" t="s">
        <v>56</v>
      </c>
    </row>
  </sheetData>
  <mergeCells count="5">
    <mergeCell ref="A1:F1"/>
    <mergeCell ref="A2:F2"/>
    <mergeCell ref="A3:F3"/>
    <mergeCell ref="A9:A16"/>
    <mergeCell ref="B11:B1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DF030-314F-4477-A2AB-58011D799B40}">
  <dimension ref="A1:F20"/>
  <sheetViews>
    <sheetView view="pageBreakPreview" zoomScale="90" zoomScaleSheetLayoutView="90" workbookViewId="0" topLeftCell="A7">
      <selection activeCell="D29" sqref="D29"/>
    </sheetView>
  </sheetViews>
  <sheetFormatPr defaultColWidth="11.421875" defaultRowHeight="15"/>
  <cols>
    <col min="1" max="1" width="8.00390625" style="1" customWidth="1"/>
    <col min="2" max="2" width="4.8515625" style="1" customWidth="1"/>
    <col min="3" max="3" width="18.140625" style="1" customWidth="1"/>
    <col min="4" max="6" width="40.7109375" style="1" customWidth="1"/>
    <col min="7" max="16384" width="11.421875" style="1" customWidth="1"/>
  </cols>
  <sheetData>
    <row r="1" spans="1:6" ht="14.25">
      <c r="A1" s="16" t="s">
        <v>55</v>
      </c>
      <c r="B1" s="16"/>
      <c r="C1" s="16"/>
      <c r="D1" s="16"/>
      <c r="E1" s="16"/>
      <c r="F1" s="16"/>
    </row>
    <row r="2" spans="1:6" ht="14.25">
      <c r="A2" s="16" t="s">
        <v>9</v>
      </c>
      <c r="B2" s="16"/>
      <c r="C2" s="16"/>
      <c r="D2" s="16"/>
      <c r="E2" s="16"/>
      <c r="F2" s="16"/>
    </row>
    <row r="3" spans="1:6" ht="14.25">
      <c r="A3" s="16" t="s">
        <v>10</v>
      </c>
      <c r="B3" s="16"/>
      <c r="C3" s="16"/>
      <c r="D3" s="16"/>
      <c r="E3" s="16"/>
      <c r="F3" s="16"/>
    </row>
    <row r="5" spans="1:4" ht="15">
      <c r="A5" s="1" t="s">
        <v>11</v>
      </c>
      <c r="D5" s="2" t="s">
        <v>12</v>
      </c>
    </row>
    <row r="6" spans="1:4" ht="15">
      <c r="A6" s="1" t="s">
        <v>5</v>
      </c>
      <c r="D6" s="2" t="s">
        <v>13</v>
      </c>
    </row>
    <row r="8" spans="1:6" ht="15">
      <c r="A8" s="4" t="s">
        <v>4</v>
      </c>
      <c r="B8" s="4"/>
      <c r="C8" s="4" t="s">
        <v>0</v>
      </c>
      <c r="D8" s="4" t="s">
        <v>1</v>
      </c>
      <c r="E8" s="4" t="s">
        <v>2</v>
      </c>
      <c r="F8" s="4" t="s">
        <v>3</v>
      </c>
    </row>
    <row r="9" spans="1:6" ht="65.25" customHeight="1">
      <c r="A9" s="15">
        <v>13</v>
      </c>
      <c r="B9" s="5"/>
      <c r="C9" s="13"/>
      <c r="D9" s="6" t="s">
        <v>48</v>
      </c>
      <c r="E9" s="6" t="s">
        <v>49</v>
      </c>
      <c r="F9" s="6" t="s">
        <v>50</v>
      </c>
    </row>
    <row r="10" spans="1:6" ht="15">
      <c r="A10" s="15"/>
      <c r="B10" s="5">
        <v>1</v>
      </c>
      <c r="C10" s="7">
        <v>2015</v>
      </c>
      <c r="D10" s="8">
        <f>SUM(E10/F10*100)</f>
        <v>258.4286395905325</v>
      </c>
      <c r="E10" s="9">
        <v>178737</v>
      </c>
      <c r="F10" s="9">
        <v>69163</v>
      </c>
    </row>
    <row r="11" spans="1:6" ht="30" customHeight="1">
      <c r="A11" s="15"/>
      <c r="B11" s="17">
        <v>2</v>
      </c>
      <c r="C11" s="10">
        <v>2018</v>
      </c>
      <c r="D11" s="11">
        <f>SUM(E11/F11*100)</f>
        <v>100</v>
      </c>
      <c r="E11" s="12">
        <v>42347</v>
      </c>
      <c r="F11" s="12">
        <v>42347</v>
      </c>
    </row>
    <row r="12" spans="1:6" ht="30" customHeight="1">
      <c r="A12" s="15"/>
      <c r="B12" s="18"/>
      <c r="C12" s="10">
        <v>2019</v>
      </c>
      <c r="D12" s="11">
        <f aca="true" t="shared" si="0" ref="D12:D13">SUM(E12/F12*100)</f>
        <v>100</v>
      </c>
      <c r="E12" s="12">
        <v>45569</v>
      </c>
      <c r="F12" s="12">
        <v>45569</v>
      </c>
    </row>
    <row r="13" spans="1:6" ht="30" customHeight="1">
      <c r="A13" s="15"/>
      <c r="B13" s="18"/>
      <c r="C13" s="10">
        <v>2020</v>
      </c>
      <c r="D13" s="11">
        <f t="shared" si="0"/>
        <v>100</v>
      </c>
      <c r="E13" s="12">
        <v>18108</v>
      </c>
      <c r="F13" s="12">
        <v>18108</v>
      </c>
    </row>
    <row r="14" spans="1:6" ht="30" customHeight="1">
      <c r="A14" s="15"/>
      <c r="B14" s="18"/>
      <c r="C14" s="10">
        <v>2021</v>
      </c>
      <c r="D14" s="11">
        <f aca="true" t="shared" si="1" ref="D14">SUM(E14/F14*100)</f>
        <v>100</v>
      </c>
      <c r="E14" s="12">
        <v>51716</v>
      </c>
      <c r="F14" s="12">
        <v>51716</v>
      </c>
    </row>
    <row r="15" spans="1:6" ht="30" customHeight="1">
      <c r="A15" s="15"/>
      <c r="B15" s="18"/>
      <c r="C15" s="10">
        <v>2022</v>
      </c>
      <c r="D15" s="11">
        <f>IF(E15=0,0,E15/F15*100)</f>
        <v>100</v>
      </c>
      <c r="E15" s="12">
        <v>79849</v>
      </c>
      <c r="F15" s="12">
        <v>79849</v>
      </c>
    </row>
    <row r="16" spans="1:6" ht="30" customHeight="1">
      <c r="A16" s="15"/>
      <c r="B16" s="19"/>
      <c r="C16" s="10">
        <v>2023</v>
      </c>
      <c r="D16" s="11">
        <f aca="true" t="shared" si="2" ref="D16">SUM(E16/F16*100)</f>
        <v>100</v>
      </c>
      <c r="E16" s="12">
        <v>22094</v>
      </c>
      <c r="F16" s="12">
        <v>22094</v>
      </c>
    </row>
    <row r="18" spans="1:4" ht="15">
      <c r="A18" s="3">
        <v>1</v>
      </c>
      <c r="B18" s="3" t="s">
        <v>15</v>
      </c>
      <c r="C18" s="3"/>
      <c r="D18" s="3"/>
    </row>
    <row r="19" spans="1:4" ht="15">
      <c r="A19" s="3">
        <v>2</v>
      </c>
      <c r="B19" s="3" t="s">
        <v>14</v>
      </c>
      <c r="C19" s="3"/>
      <c r="D19" s="3"/>
    </row>
    <row r="20" spans="1:2" ht="15">
      <c r="A20" s="14" t="s">
        <v>54</v>
      </c>
      <c r="B20" s="3" t="s">
        <v>56</v>
      </c>
    </row>
  </sheetData>
  <mergeCells count="5">
    <mergeCell ref="A1:F1"/>
    <mergeCell ref="A2:F2"/>
    <mergeCell ref="A3:F3"/>
    <mergeCell ref="A9:A16"/>
    <mergeCell ref="B11:B1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90540-9AA7-4F13-9069-671A8DCE3814}">
  <dimension ref="A1:F20"/>
  <sheetViews>
    <sheetView tabSelected="1" view="pageBreakPreview" zoomScale="90" zoomScaleSheetLayoutView="90" workbookViewId="0" topLeftCell="A7">
      <selection activeCell="D27" sqref="D27"/>
    </sheetView>
  </sheetViews>
  <sheetFormatPr defaultColWidth="11.421875" defaultRowHeight="15"/>
  <cols>
    <col min="1" max="1" width="8.00390625" style="1" customWidth="1"/>
    <col min="2" max="2" width="4.8515625" style="1" customWidth="1"/>
    <col min="3" max="3" width="18.140625" style="1" customWidth="1"/>
    <col min="4" max="6" width="40.7109375" style="1" customWidth="1"/>
    <col min="7" max="16384" width="11.421875" style="1" customWidth="1"/>
  </cols>
  <sheetData>
    <row r="1" spans="1:6" ht="14.25">
      <c r="A1" s="16" t="s">
        <v>55</v>
      </c>
      <c r="B1" s="16"/>
      <c r="C1" s="16"/>
      <c r="D1" s="16"/>
      <c r="E1" s="16"/>
      <c r="F1" s="16"/>
    </row>
    <row r="2" spans="1:6" ht="14.25">
      <c r="A2" s="16" t="s">
        <v>9</v>
      </c>
      <c r="B2" s="16"/>
      <c r="C2" s="16"/>
      <c r="D2" s="16"/>
      <c r="E2" s="16"/>
      <c r="F2" s="16"/>
    </row>
    <row r="3" spans="1:6" ht="14.25">
      <c r="A3" s="16" t="s">
        <v>10</v>
      </c>
      <c r="B3" s="16"/>
      <c r="C3" s="16"/>
      <c r="D3" s="16"/>
      <c r="E3" s="16"/>
      <c r="F3" s="16"/>
    </row>
    <row r="5" spans="1:4" ht="15">
      <c r="A5" s="1" t="s">
        <v>11</v>
      </c>
      <c r="D5" s="2" t="s">
        <v>12</v>
      </c>
    </row>
    <row r="6" spans="1:4" ht="15">
      <c r="A6" s="1" t="s">
        <v>5</v>
      </c>
      <c r="D6" s="2" t="s">
        <v>13</v>
      </c>
    </row>
    <row r="8" spans="1:6" ht="15">
      <c r="A8" s="4" t="s">
        <v>4</v>
      </c>
      <c r="B8" s="4"/>
      <c r="C8" s="4" t="s">
        <v>0</v>
      </c>
      <c r="D8" s="4" t="s">
        <v>1</v>
      </c>
      <c r="E8" s="4" t="s">
        <v>2</v>
      </c>
      <c r="F8" s="4" t="s">
        <v>3</v>
      </c>
    </row>
    <row r="9" spans="1:6" ht="65.25" customHeight="1">
      <c r="A9" s="15">
        <v>14</v>
      </c>
      <c r="B9" s="5"/>
      <c r="C9" s="13"/>
      <c r="D9" s="6" t="s">
        <v>51</v>
      </c>
      <c r="E9" s="6" t="s">
        <v>52</v>
      </c>
      <c r="F9" s="6" t="s">
        <v>53</v>
      </c>
    </row>
    <row r="10" spans="1:6" ht="15">
      <c r="A10" s="15"/>
      <c r="B10" s="5">
        <v>1</v>
      </c>
      <c r="C10" s="7">
        <v>2015</v>
      </c>
      <c r="D10" s="8">
        <f>SUM(E10/F10*1000)</f>
        <v>7.957381060161093</v>
      </c>
      <c r="E10" s="9">
        <v>2127</v>
      </c>
      <c r="F10" s="9">
        <v>267299</v>
      </c>
    </row>
    <row r="11" spans="1:6" ht="30" customHeight="1">
      <c r="A11" s="15"/>
      <c r="B11" s="17">
        <v>2</v>
      </c>
      <c r="C11" s="10">
        <v>2018</v>
      </c>
      <c r="D11" s="11">
        <f>SUM(E11/F11*1000)</f>
        <v>10.445639912525403</v>
      </c>
      <c r="E11" s="12">
        <v>2565</v>
      </c>
      <c r="F11" s="12">
        <v>245557</v>
      </c>
    </row>
    <row r="12" spans="1:6" ht="30" customHeight="1">
      <c r="A12" s="15"/>
      <c r="B12" s="18"/>
      <c r="C12" s="10">
        <v>2019</v>
      </c>
      <c r="D12" s="11">
        <f aca="true" t="shared" si="0" ref="D12:D13">SUM(E12/F12*1000)</f>
        <v>13.362050762278812</v>
      </c>
      <c r="E12" s="12">
        <v>3164</v>
      </c>
      <c r="F12" s="12">
        <v>236790</v>
      </c>
    </row>
    <row r="13" spans="1:6" ht="30" customHeight="1">
      <c r="A13" s="15"/>
      <c r="B13" s="18"/>
      <c r="C13" s="10">
        <v>2020</v>
      </c>
      <c r="D13" s="11">
        <f t="shared" si="0"/>
        <v>16.463561154783562</v>
      </c>
      <c r="E13" s="12">
        <v>2398</v>
      </c>
      <c r="F13" s="12">
        <v>145655</v>
      </c>
    </row>
    <row r="14" spans="1:6" ht="30" customHeight="1">
      <c r="A14" s="15"/>
      <c r="B14" s="18"/>
      <c r="C14" s="10">
        <v>2021</v>
      </c>
      <c r="D14" s="11">
        <f aca="true" t="shared" si="1" ref="D14">SUM(E14/F14*1000)</f>
        <v>17.92867582232268</v>
      </c>
      <c r="E14" s="12">
        <v>3030</v>
      </c>
      <c r="F14" s="12">
        <v>169003</v>
      </c>
    </row>
    <row r="15" spans="1:6" ht="30" customHeight="1">
      <c r="A15" s="15"/>
      <c r="B15" s="18"/>
      <c r="C15" s="10">
        <v>2022</v>
      </c>
      <c r="D15" s="11">
        <f>IF(E15=0,0,E15/F15*1000)</f>
        <v>14.029587537964142</v>
      </c>
      <c r="E15" s="12">
        <v>2864</v>
      </c>
      <c r="F15" s="12">
        <v>204140</v>
      </c>
    </row>
    <row r="16" spans="1:6" ht="30" customHeight="1">
      <c r="A16" s="15"/>
      <c r="B16" s="19"/>
      <c r="C16" s="10">
        <v>2023</v>
      </c>
      <c r="D16" s="11">
        <f>SUM(E16/F16*1000)</f>
        <v>10.01307095489921</v>
      </c>
      <c r="E16" s="12">
        <v>1670</v>
      </c>
      <c r="F16" s="12">
        <v>166782</v>
      </c>
    </row>
    <row r="18" spans="1:4" ht="15">
      <c r="A18" s="3">
        <v>1</v>
      </c>
      <c r="B18" s="3" t="s">
        <v>15</v>
      </c>
      <c r="C18" s="3"/>
      <c r="D18" s="3"/>
    </row>
    <row r="19" spans="1:4" ht="15">
      <c r="A19" s="3">
        <v>2</v>
      </c>
      <c r="B19" s="3" t="s">
        <v>14</v>
      </c>
      <c r="C19" s="3"/>
      <c r="D19" s="3"/>
    </row>
    <row r="20" spans="1:2" ht="15">
      <c r="A20" s="14" t="s">
        <v>54</v>
      </c>
      <c r="B20" s="3" t="s">
        <v>56</v>
      </c>
    </row>
  </sheetData>
  <mergeCells count="5">
    <mergeCell ref="A1:F1"/>
    <mergeCell ref="A2:F2"/>
    <mergeCell ref="A3:F3"/>
    <mergeCell ref="A9:A16"/>
    <mergeCell ref="B11:B1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31B91-061B-4920-AABC-87F17C486336}">
  <dimension ref="A1:F20"/>
  <sheetViews>
    <sheetView view="pageBreakPreview" zoomScale="90" zoomScaleSheetLayoutView="90" workbookViewId="0" topLeftCell="A10">
      <selection activeCell="D30" sqref="D30"/>
    </sheetView>
  </sheetViews>
  <sheetFormatPr defaultColWidth="11.421875" defaultRowHeight="15"/>
  <cols>
    <col min="1" max="1" width="8.00390625" style="1" customWidth="1"/>
    <col min="2" max="2" width="4.8515625" style="1" customWidth="1"/>
    <col min="3" max="3" width="18.140625" style="1" customWidth="1"/>
    <col min="4" max="6" width="40.7109375" style="1" customWidth="1"/>
    <col min="7" max="16384" width="11.421875" style="1" customWidth="1"/>
  </cols>
  <sheetData>
    <row r="1" spans="1:6" ht="14.25">
      <c r="A1" s="16" t="s">
        <v>55</v>
      </c>
      <c r="B1" s="16"/>
      <c r="C1" s="16"/>
      <c r="D1" s="16"/>
      <c r="E1" s="16"/>
      <c r="F1" s="16"/>
    </row>
    <row r="2" spans="1:6" ht="14.25">
      <c r="A2" s="16" t="s">
        <v>9</v>
      </c>
      <c r="B2" s="16"/>
      <c r="C2" s="16"/>
      <c r="D2" s="16"/>
      <c r="E2" s="16"/>
      <c r="F2" s="16"/>
    </row>
    <row r="3" spans="1:6" ht="14.25">
      <c r="A3" s="16" t="s">
        <v>10</v>
      </c>
      <c r="B3" s="16"/>
      <c r="C3" s="16"/>
      <c r="D3" s="16"/>
      <c r="E3" s="16"/>
      <c r="F3" s="16"/>
    </row>
    <row r="5" spans="1:4" ht="15">
      <c r="A5" s="1" t="s">
        <v>11</v>
      </c>
      <c r="D5" s="2" t="s">
        <v>12</v>
      </c>
    </row>
    <row r="6" spans="1:4" ht="15">
      <c r="A6" s="1" t="s">
        <v>5</v>
      </c>
      <c r="D6" s="2" t="s">
        <v>13</v>
      </c>
    </row>
    <row r="8" spans="1:6" ht="15">
      <c r="A8" s="4" t="s">
        <v>4</v>
      </c>
      <c r="B8" s="4"/>
      <c r="C8" s="4" t="s">
        <v>0</v>
      </c>
      <c r="D8" s="4" t="s">
        <v>1</v>
      </c>
      <c r="E8" s="4" t="s">
        <v>2</v>
      </c>
      <c r="F8" s="4" t="s">
        <v>3</v>
      </c>
    </row>
    <row r="9" spans="1:6" ht="60">
      <c r="A9" s="15">
        <v>2</v>
      </c>
      <c r="B9" s="5"/>
      <c r="C9" s="13"/>
      <c r="D9" s="6" t="s">
        <v>18</v>
      </c>
      <c r="E9" s="6" t="s">
        <v>16</v>
      </c>
      <c r="F9" s="6" t="s">
        <v>17</v>
      </c>
    </row>
    <row r="10" spans="1:6" ht="15">
      <c r="A10" s="15"/>
      <c r="B10" s="5">
        <v>1</v>
      </c>
      <c r="C10" s="7">
        <v>2004</v>
      </c>
      <c r="D10" s="8">
        <f>SUM(E10/F10*100)</f>
        <v>90.41247267398563</v>
      </c>
      <c r="E10" s="9">
        <v>37636</v>
      </c>
      <c r="F10" s="9">
        <v>41627</v>
      </c>
    </row>
    <row r="11" spans="1:6" ht="30" customHeight="1">
      <c r="A11" s="15"/>
      <c r="B11" s="17">
        <v>2</v>
      </c>
      <c r="C11" s="10">
        <v>2018</v>
      </c>
      <c r="D11" s="11">
        <f>SUM(E11/F11*100)</f>
        <v>91.44663882400133</v>
      </c>
      <c r="E11" s="12">
        <v>38756</v>
      </c>
      <c r="F11" s="12">
        <v>42381</v>
      </c>
    </row>
    <row r="12" spans="1:6" ht="30" customHeight="1">
      <c r="A12" s="15"/>
      <c r="B12" s="18"/>
      <c r="C12" s="10">
        <v>2019</v>
      </c>
      <c r="D12" s="11">
        <f aca="true" t="shared" si="0" ref="D12:D14">SUM(E12/F12*100)</f>
        <v>91.28855768323743</v>
      </c>
      <c r="E12" s="12">
        <v>38710</v>
      </c>
      <c r="F12" s="12">
        <v>42404</v>
      </c>
    </row>
    <row r="13" spans="1:6" ht="30" customHeight="1">
      <c r="A13" s="15"/>
      <c r="B13" s="18"/>
      <c r="C13" s="10">
        <v>2020</v>
      </c>
      <c r="D13" s="11">
        <f t="shared" si="0"/>
        <v>86.90217391304348</v>
      </c>
      <c r="E13" s="12">
        <v>19188</v>
      </c>
      <c r="F13" s="12">
        <v>22080</v>
      </c>
    </row>
    <row r="14" spans="1:6" ht="30" customHeight="1">
      <c r="A14" s="15"/>
      <c r="B14" s="18"/>
      <c r="C14" s="10">
        <v>2021</v>
      </c>
      <c r="D14" s="11">
        <f t="shared" si="0"/>
        <v>88.18907458219007</v>
      </c>
      <c r="E14" s="12">
        <v>21213</v>
      </c>
      <c r="F14" s="12">
        <v>24054</v>
      </c>
    </row>
    <row r="15" spans="1:6" ht="30" customHeight="1">
      <c r="A15" s="15"/>
      <c r="B15" s="18"/>
      <c r="C15" s="10">
        <v>2022</v>
      </c>
      <c r="D15" s="11">
        <f>IF(E15=0,0,E15/F15*100)</f>
        <v>91.14866461829355</v>
      </c>
      <c r="E15" s="12">
        <v>30852</v>
      </c>
      <c r="F15" s="12">
        <v>33848</v>
      </c>
    </row>
    <row r="16" spans="1:6" ht="30" customHeight="1">
      <c r="A16" s="15"/>
      <c r="B16" s="19"/>
      <c r="C16" s="10">
        <v>2023</v>
      </c>
      <c r="D16" s="11">
        <f aca="true" t="shared" si="1" ref="D16">SUM(E16/F16*100)</f>
        <v>91.36472352122229</v>
      </c>
      <c r="E16" s="12">
        <v>25594</v>
      </c>
      <c r="F16" s="12">
        <v>28013</v>
      </c>
    </row>
    <row r="18" spans="1:4" ht="15">
      <c r="A18" s="3">
        <v>1</v>
      </c>
      <c r="B18" s="3" t="s">
        <v>15</v>
      </c>
      <c r="C18" s="3"/>
      <c r="D18" s="3"/>
    </row>
    <row r="19" spans="1:4" ht="15">
      <c r="A19" s="3">
        <v>2</v>
      </c>
      <c r="B19" s="3" t="s">
        <v>14</v>
      </c>
      <c r="C19" s="3"/>
      <c r="D19" s="3"/>
    </row>
    <row r="20" spans="1:2" ht="15">
      <c r="A20" s="14" t="s">
        <v>54</v>
      </c>
      <c r="B20" s="3" t="s">
        <v>56</v>
      </c>
    </row>
  </sheetData>
  <mergeCells count="5">
    <mergeCell ref="A1:F1"/>
    <mergeCell ref="A2:F2"/>
    <mergeCell ref="A3:F3"/>
    <mergeCell ref="A9:A16"/>
    <mergeCell ref="B11:B1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D5467-5D62-4573-996D-86D6B650BF57}">
  <dimension ref="A1:F20"/>
  <sheetViews>
    <sheetView view="pageBreakPreview" zoomScale="90" zoomScaleSheetLayoutView="90" workbookViewId="0" topLeftCell="A9">
      <selection activeCell="D25" sqref="D25"/>
    </sheetView>
  </sheetViews>
  <sheetFormatPr defaultColWidth="11.421875" defaultRowHeight="15"/>
  <cols>
    <col min="1" max="1" width="8.00390625" style="1" customWidth="1"/>
    <col min="2" max="2" width="4.8515625" style="1" customWidth="1"/>
    <col min="3" max="3" width="18.140625" style="1" customWidth="1"/>
    <col min="4" max="6" width="40.7109375" style="1" customWidth="1"/>
    <col min="7" max="16384" width="11.421875" style="1" customWidth="1"/>
  </cols>
  <sheetData>
    <row r="1" spans="1:6" ht="14.25">
      <c r="A1" s="16" t="s">
        <v>55</v>
      </c>
      <c r="B1" s="16"/>
      <c r="C1" s="16"/>
      <c r="D1" s="16"/>
      <c r="E1" s="16"/>
      <c r="F1" s="16"/>
    </row>
    <row r="2" spans="1:6" ht="14.25">
      <c r="A2" s="16" t="s">
        <v>9</v>
      </c>
      <c r="B2" s="16"/>
      <c r="C2" s="16"/>
      <c r="D2" s="16"/>
      <c r="E2" s="16"/>
      <c r="F2" s="16"/>
    </row>
    <row r="3" spans="1:6" ht="14.25">
      <c r="A3" s="16" t="s">
        <v>10</v>
      </c>
      <c r="B3" s="16"/>
      <c r="C3" s="16"/>
      <c r="D3" s="16"/>
      <c r="E3" s="16"/>
      <c r="F3" s="16"/>
    </row>
    <row r="5" spans="1:4" ht="15">
      <c r="A5" s="1" t="s">
        <v>11</v>
      </c>
      <c r="D5" s="2" t="s">
        <v>12</v>
      </c>
    </row>
    <row r="6" spans="1:4" ht="15">
      <c r="A6" s="1" t="s">
        <v>5</v>
      </c>
      <c r="D6" s="2" t="s">
        <v>13</v>
      </c>
    </row>
    <row r="8" spans="1:6" ht="15">
      <c r="A8" s="4" t="s">
        <v>4</v>
      </c>
      <c r="B8" s="4"/>
      <c r="C8" s="4" t="s">
        <v>0</v>
      </c>
      <c r="D8" s="4" t="s">
        <v>1</v>
      </c>
      <c r="E8" s="4" t="s">
        <v>2</v>
      </c>
      <c r="F8" s="4" t="s">
        <v>3</v>
      </c>
    </row>
    <row r="9" spans="1:6" ht="90">
      <c r="A9" s="15">
        <v>3</v>
      </c>
      <c r="B9" s="5"/>
      <c r="C9" s="13"/>
      <c r="D9" s="6" t="s">
        <v>19</v>
      </c>
      <c r="E9" s="6" t="s">
        <v>20</v>
      </c>
      <c r="F9" s="6" t="s">
        <v>21</v>
      </c>
    </row>
    <row r="10" spans="1:6" ht="15">
      <c r="A10" s="15"/>
      <c r="B10" s="5">
        <v>1</v>
      </c>
      <c r="C10" s="7">
        <v>2016</v>
      </c>
      <c r="D10" s="8">
        <f>SUM(E10/F10*100)</f>
        <v>89.75124378109453</v>
      </c>
      <c r="E10" s="9">
        <v>902</v>
      </c>
      <c r="F10" s="9">
        <v>1005</v>
      </c>
    </row>
    <row r="11" spans="1:6" ht="30" customHeight="1">
      <c r="A11" s="15"/>
      <c r="B11" s="17">
        <v>2</v>
      </c>
      <c r="C11" s="10">
        <v>2018</v>
      </c>
      <c r="D11" s="11">
        <f>SUM(E11/F11*100)</f>
        <v>96.51442307692307</v>
      </c>
      <c r="E11" s="12">
        <v>803</v>
      </c>
      <c r="F11" s="12">
        <v>832</v>
      </c>
    </row>
    <row r="12" spans="1:6" ht="30" customHeight="1">
      <c r="A12" s="15"/>
      <c r="B12" s="18"/>
      <c r="C12" s="10">
        <v>2019</v>
      </c>
      <c r="D12" s="11">
        <f aca="true" t="shared" si="0" ref="D12:D16">SUM(E12/F12*100)</f>
        <v>85.54502369668246</v>
      </c>
      <c r="E12" s="12">
        <v>722</v>
      </c>
      <c r="F12" s="12">
        <v>844</v>
      </c>
    </row>
    <row r="13" spans="1:6" ht="30" customHeight="1">
      <c r="A13" s="15"/>
      <c r="B13" s="18"/>
      <c r="C13" s="10">
        <v>2020</v>
      </c>
      <c r="D13" s="11">
        <f t="shared" si="0"/>
        <v>93.78378378378378</v>
      </c>
      <c r="E13" s="12">
        <v>347</v>
      </c>
      <c r="F13" s="12">
        <v>370</v>
      </c>
    </row>
    <row r="14" spans="1:6" ht="30" customHeight="1">
      <c r="A14" s="15"/>
      <c r="B14" s="18"/>
      <c r="C14" s="10">
        <v>2021</v>
      </c>
      <c r="D14" s="11">
        <f t="shared" si="0"/>
        <v>97.66666666666667</v>
      </c>
      <c r="E14" s="12">
        <v>293</v>
      </c>
      <c r="F14" s="12">
        <v>300</v>
      </c>
    </row>
    <row r="15" spans="1:6" ht="30" customHeight="1">
      <c r="A15" s="15"/>
      <c r="B15" s="18"/>
      <c r="C15" s="10">
        <v>2022</v>
      </c>
      <c r="D15" s="11">
        <f t="shared" si="0"/>
        <v>81.58730158730158</v>
      </c>
      <c r="E15" s="12">
        <v>257</v>
      </c>
      <c r="F15" s="12">
        <v>315</v>
      </c>
    </row>
    <row r="16" spans="1:6" ht="30" customHeight="1">
      <c r="A16" s="15"/>
      <c r="B16" s="19"/>
      <c r="C16" s="10">
        <v>2023</v>
      </c>
      <c r="D16" s="11">
        <f t="shared" si="0"/>
        <v>94.33070866141732</v>
      </c>
      <c r="E16" s="12">
        <v>599</v>
      </c>
      <c r="F16" s="12">
        <v>635</v>
      </c>
    </row>
    <row r="18" spans="1:4" ht="15">
      <c r="A18" s="3">
        <v>1</v>
      </c>
      <c r="B18" s="3" t="s">
        <v>15</v>
      </c>
      <c r="C18" s="3"/>
      <c r="D18" s="3"/>
    </row>
    <row r="19" spans="1:4" ht="15">
      <c r="A19" s="3">
        <v>2</v>
      </c>
      <c r="B19" s="3" t="s">
        <v>14</v>
      </c>
      <c r="C19" s="3"/>
      <c r="D19" s="3"/>
    </row>
    <row r="20" spans="1:2" ht="15">
      <c r="A20" s="14" t="s">
        <v>54</v>
      </c>
      <c r="B20" s="3" t="s">
        <v>56</v>
      </c>
    </row>
  </sheetData>
  <mergeCells count="5">
    <mergeCell ref="A1:F1"/>
    <mergeCell ref="A2:F2"/>
    <mergeCell ref="A3:F3"/>
    <mergeCell ref="A9:A16"/>
    <mergeCell ref="B11:B1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CA4F0-BE2E-4AEF-A8B1-141811B8ACAA}">
  <dimension ref="A1:F20"/>
  <sheetViews>
    <sheetView view="pageBreakPreview" zoomScale="90" zoomScaleSheetLayoutView="90" workbookViewId="0" topLeftCell="A7">
      <selection activeCell="D25" sqref="D25"/>
    </sheetView>
  </sheetViews>
  <sheetFormatPr defaultColWidth="11.421875" defaultRowHeight="15"/>
  <cols>
    <col min="1" max="1" width="8.00390625" style="1" customWidth="1"/>
    <col min="2" max="2" width="4.8515625" style="1" customWidth="1"/>
    <col min="3" max="3" width="18.140625" style="1" customWidth="1"/>
    <col min="4" max="6" width="40.7109375" style="1" customWidth="1"/>
    <col min="7" max="16384" width="11.421875" style="1" customWidth="1"/>
  </cols>
  <sheetData>
    <row r="1" spans="1:6" ht="14.25">
      <c r="A1" s="16" t="s">
        <v>55</v>
      </c>
      <c r="B1" s="16"/>
      <c r="C1" s="16"/>
      <c r="D1" s="16"/>
      <c r="E1" s="16"/>
      <c r="F1" s="16"/>
    </row>
    <row r="2" spans="1:6" ht="14.25">
      <c r="A2" s="16" t="s">
        <v>9</v>
      </c>
      <c r="B2" s="16"/>
      <c r="C2" s="16"/>
      <c r="D2" s="16"/>
      <c r="E2" s="16"/>
      <c r="F2" s="16"/>
    </row>
    <row r="3" spans="1:6" ht="14.25">
      <c r="A3" s="16" t="s">
        <v>10</v>
      </c>
      <c r="B3" s="16"/>
      <c r="C3" s="16"/>
      <c r="D3" s="16"/>
      <c r="E3" s="16"/>
      <c r="F3" s="16"/>
    </row>
    <row r="5" spans="1:4" ht="15">
      <c r="A5" s="1" t="s">
        <v>11</v>
      </c>
      <c r="D5" s="2" t="s">
        <v>12</v>
      </c>
    </row>
    <row r="6" spans="1:4" ht="15">
      <c r="A6" s="1" t="s">
        <v>5</v>
      </c>
      <c r="D6" s="2" t="s">
        <v>13</v>
      </c>
    </row>
    <row r="8" spans="1:6" ht="15">
      <c r="A8" s="4" t="s">
        <v>4</v>
      </c>
      <c r="B8" s="4"/>
      <c r="C8" s="4" t="s">
        <v>0</v>
      </c>
      <c r="D8" s="4" t="s">
        <v>1</v>
      </c>
      <c r="E8" s="4" t="s">
        <v>2</v>
      </c>
      <c r="F8" s="4" t="s">
        <v>3</v>
      </c>
    </row>
    <row r="9" spans="1:6" ht="75">
      <c r="A9" s="15">
        <v>4</v>
      </c>
      <c r="B9" s="5"/>
      <c r="C9" s="13"/>
      <c r="D9" s="6" t="s">
        <v>22</v>
      </c>
      <c r="E9" s="6" t="s">
        <v>23</v>
      </c>
      <c r="F9" s="6" t="s">
        <v>24</v>
      </c>
    </row>
    <row r="10" spans="1:6" ht="15">
      <c r="A10" s="15"/>
      <c r="B10" s="5">
        <v>1</v>
      </c>
      <c r="C10" s="7">
        <v>2014</v>
      </c>
      <c r="D10" s="8">
        <f>SUM(E10/F10*100)</f>
        <v>108.77179387834173</v>
      </c>
      <c r="E10" s="9">
        <v>70185</v>
      </c>
      <c r="F10" s="9">
        <v>64525</v>
      </c>
    </row>
    <row r="11" spans="1:6" ht="30" customHeight="1">
      <c r="A11" s="15"/>
      <c r="B11" s="17">
        <v>2</v>
      </c>
      <c r="C11" s="10">
        <v>2018</v>
      </c>
      <c r="D11" s="11">
        <f>SUM(E11/F11*100)</f>
        <v>98.8706661814714</v>
      </c>
      <c r="E11" s="12">
        <v>78793</v>
      </c>
      <c r="F11" s="12">
        <v>79693</v>
      </c>
    </row>
    <row r="12" spans="1:6" ht="30" customHeight="1">
      <c r="A12" s="15"/>
      <c r="B12" s="18"/>
      <c r="C12" s="10">
        <v>2019</v>
      </c>
      <c r="D12" s="11">
        <f aca="true" t="shared" si="0" ref="D12:D13">SUM(E12/F12*100)</f>
        <v>98.7453550713708</v>
      </c>
      <c r="E12" s="12">
        <v>72014</v>
      </c>
      <c r="F12" s="12">
        <v>72929</v>
      </c>
    </row>
    <row r="13" spans="1:6" ht="30" customHeight="1">
      <c r="A13" s="15"/>
      <c r="B13" s="18"/>
      <c r="C13" s="10">
        <v>2020</v>
      </c>
      <c r="D13" s="11">
        <f t="shared" si="0"/>
        <v>99.42625150986444</v>
      </c>
      <c r="E13" s="12">
        <v>29633</v>
      </c>
      <c r="F13" s="12">
        <v>29804</v>
      </c>
    </row>
    <row r="14" spans="1:6" ht="30" customHeight="1">
      <c r="A14" s="15"/>
      <c r="B14" s="18"/>
      <c r="C14" s="10">
        <v>2021</v>
      </c>
      <c r="D14" s="11">
        <f aca="true" t="shared" si="1" ref="D14">SUM(E14/F14*100)</f>
        <v>99.18271314469692</v>
      </c>
      <c r="E14" s="12">
        <v>32038</v>
      </c>
      <c r="F14" s="12">
        <v>32302</v>
      </c>
    </row>
    <row r="15" spans="1:6" ht="30" customHeight="1">
      <c r="A15" s="15"/>
      <c r="B15" s="18"/>
      <c r="C15" s="10">
        <v>2022</v>
      </c>
      <c r="D15" s="11">
        <f>IF(E15=0,0,E15/F15*100)</f>
        <v>98.45798556179878</v>
      </c>
      <c r="E15" s="12">
        <v>54145</v>
      </c>
      <c r="F15" s="12">
        <v>54993</v>
      </c>
    </row>
    <row r="16" spans="1:6" ht="30" customHeight="1">
      <c r="A16" s="15"/>
      <c r="B16" s="19"/>
      <c r="C16" s="10">
        <v>2023</v>
      </c>
      <c r="D16" s="11">
        <f aca="true" t="shared" si="2" ref="D16">SUM(E16/F16*100)</f>
        <v>97.97655962579492</v>
      </c>
      <c r="E16" s="12">
        <v>55926</v>
      </c>
      <c r="F16" s="12">
        <v>57081</v>
      </c>
    </row>
    <row r="18" spans="1:4" ht="15">
      <c r="A18" s="3">
        <v>1</v>
      </c>
      <c r="B18" s="3" t="s">
        <v>15</v>
      </c>
      <c r="C18" s="3"/>
      <c r="D18" s="3"/>
    </row>
    <row r="19" spans="1:4" ht="15">
      <c r="A19" s="3">
        <v>2</v>
      </c>
      <c r="B19" s="3" t="s">
        <v>14</v>
      </c>
      <c r="C19" s="3"/>
      <c r="D19" s="3"/>
    </row>
    <row r="20" spans="1:2" ht="15">
      <c r="A20" s="14" t="s">
        <v>54</v>
      </c>
      <c r="B20" s="3" t="s">
        <v>56</v>
      </c>
    </row>
  </sheetData>
  <mergeCells count="5">
    <mergeCell ref="A1:F1"/>
    <mergeCell ref="A2:F2"/>
    <mergeCell ref="A3:F3"/>
    <mergeCell ref="A9:A16"/>
    <mergeCell ref="B11:B1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66CB8-639E-49A8-90A4-52D2D69C852A}">
  <dimension ref="A1:F20"/>
  <sheetViews>
    <sheetView view="pageBreakPreview" zoomScale="90" zoomScaleSheetLayoutView="90" workbookViewId="0" topLeftCell="A9">
      <selection activeCell="D28" sqref="D28"/>
    </sheetView>
  </sheetViews>
  <sheetFormatPr defaultColWidth="11.421875" defaultRowHeight="15"/>
  <cols>
    <col min="1" max="1" width="8.00390625" style="1" customWidth="1"/>
    <col min="2" max="2" width="4.8515625" style="1" customWidth="1"/>
    <col min="3" max="3" width="18.140625" style="1" customWidth="1"/>
    <col min="4" max="6" width="40.7109375" style="1" customWidth="1"/>
    <col min="7" max="16384" width="11.421875" style="1" customWidth="1"/>
  </cols>
  <sheetData>
    <row r="1" spans="1:6" ht="14.25">
      <c r="A1" s="16" t="s">
        <v>55</v>
      </c>
      <c r="B1" s="16"/>
      <c r="C1" s="16"/>
      <c r="D1" s="16"/>
      <c r="E1" s="16"/>
      <c r="F1" s="16"/>
    </row>
    <row r="2" spans="1:6" ht="14.25">
      <c r="A2" s="16" t="s">
        <v>9</v>
      </c>
      <c r="B2" s="16"/>
      <c r="C2" s="16"/>
      <c r="D2" s="16"/>
      <c r="E2" s="16"/>
      <c r="F2" s="16"/>
    </row>
    <row r="3" spans="1:6" ht="14.25">
      <c r="A3" s="16" t="s">
        <v>10</v>
      </c>
      <c r="B3" s="16"/>
      <c r="C3" s="16"/>
      <c r="D3" s="16"/>
      <c r="E3" s="16"/>
      <c r="F3" s="16"/>
    </row>
    <row r="5" spans="1:4" ht="15">
      <c r="A5" s="1" t="s">
        <v>11</v>
      </c>
      <c r="D5" s="2" t="s">
        <v>12</v>
      </c>
    </row>
    <row r="6" spans="1:4" ht="15">
      <c r="A6" s="1" t="s">
        <v>5</v>
      </c>
      <c r="D6" s="2" t="s">
        <v>13</v>
      </c>
    </row>
    <row r="8" spans="1:6" ht="15">
      <c r="A8" s="4" t="s">
        <v>4</v>
      </c>
      <c r="B8" s="4"/>
      <c r="C8" s="4" t="s">
        <v>0</v>
      </c>
      <c r="D8" s="4" t="s">
        <v>1</v>
      </c>
      <c r="E8" s="4" t="s">
        <v>2</v>
      </c>
      <c r="F8" s="4" t="s">
        <v>3</v>
      </c>
    </row>
    <row r="9" spans="1:6" ht="75">
      <c r="A9" s="15">
        <v>5</v>
      </c>
      <c r="B9" s="5"/>
      <c r="C9" s="13"/>
      <c r="D9" s="6" t="s">
        <v>25</v>
      </c>
      <c r="E9" s="6" t="s">
        <v>26</v>
      </c>
      <c r="F9" s="6" t="s">
        <v>27</v>
      </c>
    </row>
    <row r="10" spans="1:6" ht="15">
      <c r="A10" s="15"/>
      <c r="B10" s="5">
        <v>1</v>
      </c>
      <c r="C10" s="7">
        <v>2016</v>
      </c>
      <c r="D10" s="8">
        <f>SUM(E10/F10*100)</f>
        <v>4.003956478733927</v>
      </c>
      <c r="E10" s="9">
        <v>1012</v>
      </c>
      <c r="F10" s="9">
        <v>25275</v>
      </c>
    </row>
    <row r="11" spans="1:6" ht="30" customHeight="1">
      <c r="A11" s="15"/>
      <c r="B11" s="17">
        <v>2</v>
      </c>
      <c r="C11" s="10">
        <v>2018</v>
      </c>
      <c r="D11" s="11">
        <f>SUM(E11/F11*100)</f>
        <v>3.861572445389839</v>
      </c>
      <c r="E11" s="12">
        <v>944</v>
      </c>
      <c r="F11" s="12">
        <v>24446</v>
      </c>
    </row>
    <row r="12" spans="1:6" ht="30" customHeight="1">
      <c r="A12" s="15"/>
      <c r="B12" s="18"/>
      <c r="C12" s="10">
        <v>2019</v>
      </c>
      <c r="D12" s="11">
        <f aca="true" t="shared" si="0" ref="D12:D13">SUM(E12/F12*100)</f>
        <v>5.603877865361964</v>
      </c>
      <c r="E12" s="12">
        <v>1237</v>
      </c>
      <c r="F12" s="12">
        <v>22074</v>
      </c>
    </row>
    <row r="13" spans="1:6" ht="30" customHeight="1">
      <c r="A13" s="15"/>
      <c r="B13" s="18"/>
      <c r="C13" s="10">
        <v>2020</v>
      </c>
      <c r="D13" s="11">
        <f t="shared" si="0"/>
        <v>5.5178958785249455</v>
      </c>
      <c r="E13" s="12">
        <v>814</v>
      </c>
      <c r="F13" s="12">
        <v>14752</v>
      </c>
    </row>
    <row r="14" spans="1:6" ht="30" customHeight="1">
      <c r="A14" s="15"/>
      <c r="B14" s="18"/>
      <c r="C14" s="10">
        <v>2021</v>
      </c>
      <c r="D14" s="11">
        <f aca="true" t="shared" si="1" ref="D14">SUM(E14/F14*100)</f>
        <v>5.144580450594288</v>
      </c>
      <c r="E14" s="12">
        <v>290</v>
      </c>
      <c r="F14" s="12">
        <v>5637</v>
      </c>
    </row>
    <row r="15" spans="1:6" ht="30" customHeight="1">
      <c r="A15" s="15"/>
      <c r="B15" s="18"/>
      <c r="C15" s="10">
        <v>2022</v>
      </c>
      <c r="D15" s="11">
        <f>IF(E15=0,0,E15/F15*100)</f>
        <v>21.718042681612417</v>
      </c>
      <c r="E15" s="12">
        <v>4030</v>
      </c>
      <c r="F15" s="12">
        <v>18556</v>
      </c>
    </row>
    <row r="16" spans="1:6" ht="30" customHeight="1">
      <c r="A16" s="15"/>
      <c r="B16" s="19"/>
      <c r="C16" s="10">
        <v>2023</v>
      </c>
      <c r="D16" s="11">
        <f aca="true" t="shared" si="2" ref="D16">SUM(E16/F16*100)</f>
        <v>36.40309907137755</v>
      </c>
      <c r="E16" s="12">
        <v>6625</v>
      </c>
      <c r="F16" s="12">
        <v>18199</v>
      </c>
    </row>
    <row r="18" spans="1:4" ht="15">
      <c r="A18" s="3">
        <v>1</v>
      </c>
      <c r="B18" s="3" t="s">
        <v>15</v>
      </c>
      <c r="C18" s="3"/>
      <c r="D18" s="3"/>
    </row>
    <row r="19" spans="1:4" ht="15">
      <c r="A19" s="3">
        <v>2</v>
      </c>
      <c r="B19" s="3" t="s">
        <v>14</v>
      </c>
      <c r="C19" s="3"/>
      <c r="D19" s="3"/>
    </row>
    <row r="20" spans="1:2" ht="15">
      <c r="A20" s="14" t="s">
        <v>54</v>
      </c>
      <c r="B20" s="3" t="s">
        <v>56</v>
      </c>
    </row>
  </sheetData>
  <mergeCells count="5">
    <mergeCell ref="A1:F1"/>
    <mergeCell ref="A2:F2"/>
    <mergeCell ref="A3:F3"/>
    <mergeCell ref="A9:A16"/>
    <mergeCell ref="B11:B1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BF26B-8ED5-4F34-BFAC-EF9AAAAA7A1C}">
  <dimension ref="A1:F20"/>
  <sheetViews>
    <sheetView view="pageBreakPreview" zoomScale="90" zoomScaleSheetLayoutView="90" workbookViewId="0" topLeftCell="A9">
      <selection activeCell="D28" sqref="D28"/>
    </sheetView>
  </sheetViews>
  <sheetFormatPr defaultColWidth="11.421875" defaultRowHeight="15"/>
  <cols>
    <col min="1" max="1" width="8.00390625" style="1" customWidth="1"/>
    <col min="2" max="2" width="4.8515625" style="1" customWidth="1"/>
    <col min="3" max="3" width="18.140625" style="1" customWidth="1"/>
    <col min="4" max="6" width="40.7109375" style="1" customWidth="1"/>
    <col min="7" max="16384" width="11.421875" style="1" customWidth="1"/>
  </cols>
  <sheetData>
    <row r="1" spans="1:6" ht="14.25">
      <c r="A1" s="16" t="s">
        <v>55</v>
      </c>
      <c r="B1" s="16"/>
      <c r="C1" s="16"/>
      <c r="D1" s="16"/>
      <c r="E1" s="16"/>
      <c r="F1" s="16"/>
    </row>
    <row r="2" spans="1:6" ht="14.25">
      <c r="A2" s="16" t="s">
        <v>9</v>
      </c>
      <c r="B2" s="16"/>
      <c r="C2" s="16"/>
      <c r="D2" s="16"/>
      <c r="E2" s="16"/>
      <c r="F2" s="16"/>
    </row>
    <row r="3" spans="1:6" ht="14.25">
      <c r="A3" s="16" t="s">
        <v>10</v>
      </c>
      <c r="B3" s="16"/>
      <c r="C3" s="16"/>
      <c r="D3" s="16"/>
      <c r="E3" s="16"/>
      <c r="F3" s="16"/>
    </row>
    <row r="5" spans="1:4" ht="15">
      <c r="A5" s="1" t="s">
        <v>11</v>
      </c>
      <c r="D5" s="2" t="s">
        <v>12</v>
      </c>
    </row>
    <row r="6" spans="1:4" ht="15">
      <c r="A6" s="1" t="s">
        <v>5</v>
      </c>
      <c r="D6" s="2" t="s">
        <v>13</v>
      </c>
    </row>
    <row r="8" spans="1:6" ht="15">
      <c r="A8" s="4" t="s">
        <v>4</v>
      </c>
      <c r="B8" s="4"/>
      <c r="C8" s="4" t="s">
        <v>0</v>
      </c>
      <c r="D8" s="4" t="s">
        <v>1</v>
      </c>
      <c r="E8" s="4" t="s">
        <v>2</v>
      </c>
      <c r="F8" s="4" t="s">
        <v>3</v>
      </c>
    </row>
    <row r="9" spans="1:6" ht="75">
      <c r="A9" s="15">
        <v>6</v>
      </c>
      <c r="B9" s="5"/>
      <c r="C9" s="13"/>
      <c r="D9" s="6" t="s">
        <v>28</v>
      </c>
      <c r="E9" s="6" t="s">
        <v>29</v>
      </c>
      <c r="F9" s="6" t="s">
        <v>30</v>
      </c>
    </row>
    <row r="10" spans="1:6" ht="15">
      <c r="A10" s="15"/>
      <c r="B10" s="5">
        <v>1</v>
      </c>
      <c r="C10" s="7">
        <v>2016</v>
      </c>
      <c r="D10" s="8">
        <f>SUM(E10/F10*100)</f>
        <v>47.694872863693206</v>
      </c>
      <c r="E10" s="9">
        <v>22884</v>
      </c>
      <c r="F10" s="9">
        <v>47980</v>
      </c>
    </row>
    <row r="11" spans="1:6" ht="30" customHeight="1">
      <c r="A11" s="15"/>
      <c r="B11" s="17">
        <v>2</v>
      </c>
      <c r="C11" s="10">
        <v>2018</v>
      </c>
      <c r="D11" s="11">
        <f>SUM(E11/F11*100)</f>
        <v>50.08060182697475</v>
      </c>
      <c r="E11" s="12">
        <v>21436</v>
      </c>
      <c r="F11" s="12">
        <v>42803</v>
      </c>
    </row>
    <row r="12" spans="1:6" ht="30" customHeight="1">
      <c r="A12" s="15"/>
      <c r="B12" s="18"/>
      <c r="C12" s="10">
        <v>2019</v>
      </c>
      <c r="D12" s="11">
        <f aca="true" t="shared" si="0" ref="D12:D13">SUM(E12/F12*100)</f>
        <v>56.953208585340285</v>
      </c>
      <c r="E12" s="12">
        <v>26084</v>
      </c>
      <c r="F12" s="12">
        <v>45799</v>
      </c>
    </row>
    <row r="13" spans="1:6" ht="30" customHeight="1">
      <c r="A13" s="15"/>
      <c r="B13" s="18"/>
      <c r="C13" s="10">
        <v>2020</v>
      </c>
      <c r="D13" s="11">
        <f t="shared" si="0"/>
        <v>49.3258045604616</v>
      </c>
      <c r="E13" s="12">
        <v>15986</v>
      </c>
      <c r="F13" s="12">
        <v>32409</v>
      </c>
    </row>
    <row r="14" spans="1:6" ht="30" customHeight="1">
      <c r="A14" s="15"/>
      <c r="B14" s="18"/>
      <c r="C14" s="10">
        <v>2021</v>
      </c>
      <c r="D14" s="11">
        <f aca="true" t="shared" si="1" ref="D14">SUM(E14/F14*100)</f>
        <v>30.54858934169279</v>
      </c>
      <c r="E14" s="12">
        <v>3898</v>
      </c>
      <c r="F14" s="12">
        <v>12760</v>
      </c>
    </row>
    <row r="15" spans="1:6" ht="30" customHeight="1">
      <c r="A15" s="15"/>
      <c r="B15" s="18"/>
      <c r="C15" s="10">
        <v>2022</v>
      </c>
      <c r="D15" s="11">
        <f>IF(E15=0,0,E15/F15*100)</f>
        <v>93.51196125672288</v>
      </c>
      <c r="E15" s="12">
        <v>38425</v>
      </c>
      <c r="F15" s="12">
        <v>41091</v>
      </c>
    </row>
    <row r="16" spans="1:6" ht="30" customHeight="1">
      <c r="A16" s="15"/>
      <c r="B16" s="19"/>
      <c r="C16" s="10">
        <v>2023</v>
      </c>
      <c r="D16" s="11">
        <f aca="true" t="shared" si="2" ref="D16">SUM(E16/F16*100)</f>
        <v>93.04930146634338</v>
      </c>
      <c r="E16" s="12">
        <v>32236</v>
      </c>
      <c r="F16" s="12">
        <v>34644</v>
      </c>
    </row>
    <row r="18" spans="1:4" ht="15">
      <c r="A18" s="3">
        <v>1</v>
      </c>
      <c r="B18" s="3" t="s">
        <v>15</v>
      </c>
      <c r="C18" s="3"/>
      <c r="D18" s="3"/>
    </row>
    <row r="19" spans="1:4" ht="15">
      <c r="A19" s="3">
        <v>2</v>
      </c>
      <c r="B19" s="3" t="s">
        <v>14</v>
      </c>
      <c r="C19" s="3"/>
      <c r="D19" s="3"/>
    </row>
    <row r="20" spans="1:2" ht="15">
      <c r="A20" s="14" t="s">
        <v>54</v>
      </c>
      <c r="B20" s="3" t="s">
        <v>56</v>
      </c>
    </row>
  </sheetData>
  <mergeCells count="5">
    <mergeCell ref="A1:F1"/>
    <mergeCell ref="A2:F2"/>
    <mergeCell ref="A3:F3"/>
    <mergeCell ref="A9:A16"/>
    <mergeCell ref="B11:B1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A92C7-9209-4E5B-B705-1A2E05BE3AB4}">
  <dimension ref="A1:F20"/>
  <sheetViews>
    <sheetView view="pageBreakPreview" zoomScale="90" zoomScaleSheetLayoutView="90" workbookViewId="0" topLeftCell="A9">
      <selection activeCell="D25" sqref="D25"/>
    </sheetView>
  </sheetViews>
  <sheetFormatPr defaultColWidth="11.421875" defaultRowHeight="15"/>
  <cols>
    <col min="1" max="1" width="8.00390625" style="1" customWidth="1"/>
    <col min="2" max="2" width="4.8515625" style="1" customWidth="1"/>
    <col min="3" max="3" width="18.140625" style="1" customWidth="1"/>
    <col min="4" max="6" width="40.7109375" style="1" customWidth="1"/>
    <col min="7" max="16384" width="11.421875" style="1" customWidth="1"/>
  </cols>
  <sheetData>
    <row r="1" spans="1:6" ht="14.25">
      <c r="A1" s="16" t="s">
        <v>55</v>
      </c>
      <c r="B1" s="16"/>
      <c r="C1" s="16"/>
      <c r="D1" s="16"/>
      <c r="E1" s="16"/>
      <c r="F1" s="16"/>
    </row>
    <row r="2" spans="1:6" ht="14.25">
      <c r="A2" s="16" t="s">
        <v>9</v>
      </c>
      <c r="B2" s="16"/>
      <c r="C2" s="16"/>
      <c r="D2" s="16"/>
      <c r="E2" s="16"/>
      <c r="F2" s="16"/>
    </row>
    <row r="3" spans="1:6" ht="14.25">
      <c r="A3" s="16" t="s">
        <v>10</v>
      </c>
      <c r="B3" s="16"/>
      <c r="C3" s="16"/>
      <c r="D3" s="16"/>
      <c r="E3" s="16"/>
      <c r="F3" s="16"/>
    </row>
    <row r="5" spans="1:4" ht="15">
      <c r="A5" s="1" t="s">
        <v>11</v>
      </c>
      <c r="D5" s="2" t="s">
        <v>12</v>
      </c>
    </row>
    <row r="6" spans="1:4" ht="15">
      <c r="A6" s="1" t="s">
        <v>5</v>
      </c>
      <c r="D6" s="2" t="s">
        <v>13</v>
      </c>
    </row>
    <row r="8" spans="1:6" ht="15">
      <c r="A8" s="4" t="s">
        <v>4</v>
      </c>
      <c r="B8" s="4"/>
      <c r="C8" s="4" t="s">
        <v>0</v>
      </c>
      <c r="D8" s="4" t="s">
        <v>1</v>
      </c>
      <c r="E8" s="4" t="s">
        <v>2</v>
      </c>
      <c r="F8" s="4" t="s">
        <v>3</v>
      </c>
    </row>
    <row r="9" spans="1:6" ht="90">
      <c r="A9" s="15">
        <v>7</v>
      </c>
      <c r="B9" s="5"/>
      <c r="C9" s="13"/>
      <c r="D9" s="6" t="s">
        <v>31</v>
      </c>
      <c r="E9" s="6" t="s">
        <v>32</v>
      </c>
      <c r="F9" s="6" t="s">
        <v>33</v>
      </c>
    </row>
    <row r="10" spans="1:6" ht="15">
      <c r="A10" s="15"/>
      <c r="B10" s="5">
        <v>1</v>
      </c>
      <c r="C10" s="7">
        <v>2016</v>
      </c>
      <c r="D10" s="8">
        <f>SUM(E10/F10*100)</f>
        <v>104.56299902686969</v>
      </c>
      <c r="E10" s="9">
        <v>702724</v>
      </c>
      <c r="F10" s="9">
        <v>672058</v>
      </c>
    </row>
    <row r="11" spans="1:6" ht="30" customHeight="1">
      <c r="A11" s="15"/>
      <c r="B11" s="17">
        <v>2</v>
      </c>
      <c r="C11" s="10">
        <v>2018</v>
      </c>
      <c r="D11" s="11">
        <f>SUM(E11/F11*100)</f>
        <v>98.04791629358644</v>
      </c>
      <c r="E11" s="12">
        <v>766519</v>
      </c>
      <c r="F11" s="12">
        <v>781780</v>
      </c>
    </row>
    <row r="12" spans="1:6" ht="30" customHeight="1">
      <c r="A12" s="15"/>
      <c r="B12" s="18"/>
      <c r="C12" s="10">
        <v>2019</v>
      </c>
      <c r="D12" s="11">
        <f aca="true" t="shared" si="0" ref="D12:D13">SUM(E12/F12*100)</f>
        <v>99.1863907195203</v>
      </c>
      <c r="E12" s="12">
        <v>784729</v>
      </c>
      <c r="F12" s="12">
        <v>791166</v>
      </c>
    </row>
    <row r="13" spans="1:6" ht="30" customHeight="1">
      <c r="A13" s="15"/>
      <c r="B13" s="18"/>
      <c r="C13" s="10">
        <v>2020</v>
      </c>
      <c r="D13" s="11">
        <f t="shared" si="0"/>
        <v>57.91599136329616</v>
      </c>
      <c r="E13" s="12">
        <v>322683</v>
      </c>
      <c r="F13" s="12">
        <v>557157</v>
      </c>
    </row>
    <row r="14" spans="1:6" ht="30" customHeight="1">
      <c r="A14" s="15"/>
      <c r="B14" s="18"/>
      <c r="C14" s="10">
        <v>2021</v>
      </c>
      <c r="D14" s="11">
        <f aca="true" t="shared" si="1" ref="D14">SUM(E14/F14*100)</f>
        <v>103.59821841079335</v>
      </c>
      <c r="E14" s="12">
        <v>399137</v>
      </c>
      <c r="F14" s="12">
        <v>385274</v>
      </c>
    </row>
    <row r="15" spans="1:6" ht="30" customHeight="1">
      <c r="A15" s="15"/>
      <c r="B15" s="18"/>
      <c r="C15" s="10">
        <v>2022</v>
      </c>
      <c r="D15" s="11">
        <f>IF(E15=0,0,E15/F15*100)</f>
        <v>118.4766366076036</v>
      </c>
      <c r="E15" s="12">
        <v>617627</v>
      </c>
      <c r="F15" s="12">
        <v>521307</v>
      </c>
    </row>
    <row r="16" spans="1:6" ht="30" customHeight="1">
      <c r="A16" s="15"/>
      <c r="B16" s="19"/>
      <c r="C16" s="10">
        <v>2023</v>
      </c>
      <c r="D16" s="11">
        <f aca="true" t="shared" si="2" ref="D16">SUM(E16/F16*100)</f>
        <v>101.75395228513942</v>
      </c>
      <c r="E16" s="12">
        <v>531003</v>
      </c>
      <c r="F16" s="12">
        <v>521850</v>
      </c>
    </row>
    <row r="18" spans="1:4" ht="15">
      <c r="A18" s="3">
        <v>1</v>
      </c>
      <c r="B18" s="3" t="s">
        <v>15</v>
      </c>
      <c r="C18" s="3"/>
      <c r="D18" s="3"/>
    </row>
    <row r="19" spans="1:4" ht="15">
      <c r="A19" s="3">
        <v>2</v>
      </c>
      <c r="B19" s="3" t="s">
        <v>14</v>
      </c>
      <c r="C19" s="3"/>
      <c r="D19" s="3"/>
    </row>
    <row r="20" spans="1:2" ht="15">
      <c r="A20" s="14" t="s">
        <v>54</v>
      </c>
      <c r="B20" s="3" t="s">
        <v>56</v>
      </c>
    </row>
  </sheetData>
  <mergeCells count="5">
    <mergeCell ref="A1:F1"/>
    <mergeCell ref="A2:F2"/>
    <mergeCell ref="A3:F3"/>
    <mergeCell ref="A9:A16"/>
    <mergeCell ref="B11:B1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60EC4-9ADE-429C-AD1E-7A7B890E23CA}">
  <dimension ref="A1:F20"/>
  <sheetViews>
    <sheetView view="pageBreakPreview" zoomScale="90" zoomScaleSheetLayoutView="90" workbookViewId="0" topLeftCell="A9">
      <selection activeCell="D25" sqref="D25"/>
    </sheetView>
  </sheetViews>
  <sheetFormatPr defaultColWidth="11.421875" defaultRowHeight="15"/>
  <cols>
    <col min="1" max="1" width="8.00390625" style="1" customWidth="1"/>
    <col min="2" max="2" width="4.8515625" style="1" customWidth="1"/>
    <col min="3" max="3" width="18.140625" style="1" customWidth="1"/>
    <col min="4" max="6" width="40.7109375" style="1" customWidth="1"/>
    <col min="7" max="16384" width="11.421875" style="1" customWidth="1"/>
  </cols>
  <sheetData>
    <row r="1" spans="1:6" ht="14.25">
      <c r="A1" s="16" t="s">
        <v>55</v>
      </c>
      <c r="B1" s="16"/>
      <c r="C1" s="16"/>
      <c r="D1" s="16"/>
      <c r="E1" s="16"/>
      <c r="F1" s="16"/>
    </row>
    <row r="2" spans="1:6" ht="14.25">
      <c r="A2" s="16" t="s">
        <v>9</v>
      </c>
      <c r="B2" s="16"/>
      <c r="C2" s="16"/>
      <c r="D2" s="16"/>
      <c r="E2" s="16"/>
      <c r="F2" s="16"/>
    </row>
    <row r="3" spans="1:6" ht="14.25">
      <c r="A3" s="16" t="s">
        <v>10</v>
      </c>
      <c r="B3" s="16"/>
      <c r="C3" s="16"/>
      <c r="D3" s="16"/>
      <c r="E3" s="16"/>
      <c r="F3" s="16"/>
    </row>
    <row r="5" spans="1:4" ht="15">
      <c r="A5" s="1" t="s">
        <v>11</v>
      </c>
      <c r="D5" s="2" t="s">
        <v>12</v>
      </c>
    </row>
    <row r="6" spans="1:4" ht="15">
      <c r="A6" s="1" t="s">
        <v>5</v>
      </c>
      <c r="D6" s="2" t="s">
        <v>13</v>
      </c>
    </row>
    <row r="8" spans="1:6" ht="15">
      <c r="A8" s="4" t="s">
        <v>4</v>
      </c>
      <c r="B8" s="4"/>
      <c r="C8" s="4" t="s">
        <v>0</v>
      </c>
      <c r="D8" s="4" t="s">
        <v>1</v>
      </c>
      <c r="E8" s="4" t="s">
        <v>2</v>
      </c>
      <c r="F8" s="4" t="s">
        <v>3</v>
      </c>
    </row>
    <row r="9" spans="1:6" ht="95.25" customHeight="1">
      <c r="A9" s="15">
        <v>8</v>
      </c>
      <c r="B9" s="5"/>
      <c r="C9" s="13"/>
      <c r="D9" s="6" t="s">
        <v>34</v>
      </c>
      <c r="E9" s="6" t="s">
        <v>35</v>
      </c>
      <c r="F9" s="6" t="s">
        <v>36</v>
      </c>
    </row>
    <row r="10" spans="1:6" ht="15">
      <c r="A10" s="15"/>
      <c r="B10" s="5">
        <v>1</v>
      </c>
      <c r="C10" s="7">
        <v>2016</v>
      </c>
      <c r="D10" s="8">
        <f>SUM(E10/F10*100)</f>
        <v>85.05434782608695</v>
      </c>
      <c r="E10" s="9">
        <v>313</v>
      </c>
      <c r="F10" s="9">
        <v>368</v>
      </c>
    </row>
    <row r="11" spans="1:6" ht="30" customHeight="1">
      <c r="A11" s="15"/>
      <c r="B11" s="17">
        <v>2</v>
      </c>
      <c r="C11" s="10">
        <v>2018</v>
      </c>
      <c r="D11" s="11">
        <f>SUM(E11/F11*100)</f>
        <v>93.69158878504673</v>
      </c>
      <c r="E11" s="12">
        <v>401</v>
      </c>
      <c r="F11" s="12">
        <v>428</v>
      </c>
    </row>
    <row r="12" spans="1:6" ht="30" customHeight="1">
      <c r="A12" s="15"/>
      <c r="B12" s="18"/>
      <c r="C12" s="10">
        <v>2019</v>
      </c>
      <c r="D12" s="11">
        <f aca="true" t="shared" si="0" ref="D12:D13">SUM(E12/F12*100)</f>
        <v>91.71270718232044</v>
      </c>
      <c r="E12" s="12">
        <v>332</v>
      </c>
      <c r="F12" s="12">
        <v>362</v>
      </c>
    </row>
    <row r="13" spans="1:6" ht="30" customHeight="1">
      <c r="A13" s="15"/>
      <c r="B13" s="18"/>
      <c r="C13" s="10">
        <v>2020</v>
      </c>
      <c r="D13" s="11">
        <f t="shared" si="0"/>
        <v>97.6303317535545</v>
      </c>
      <c r="E13" s="12">
        <v>206</v>
      </c>
      <c r="F13" s="12">
        <v>211</v>
      </c>
    </row>
    <row r="14" spans="1:6" ht="30" customHeight="1">
      <c r="A14" s="15"/>
      <c r="B14" s="18"/>
      <c r="C14" s="10">
        <v>2021</v>
      </c>
      <c r="D14" s="11">
        <f aca="true" t="shared" si="1" ref="D14">SUM(E14/F14*100)</f>
        <v>97.5</v>
      </c>
      <c r="E14" s="12">
        <v>234</v>
      </c>
      <c r="F14" s="12">
        <v>240</v>
      </c>
    </row>
    <row r="15" spans="1:6" ht="30" customHeight="1">
      <c r="A15" s="15"/>
      <c r="B15" s="18"/>
      <c r="C15" s="10">
        <v>2022</v>
      </c>
      <c r="D15" s="11">
        <f>IF(E15=0,0,E15/F15*100)</f>
        <v>89.16666666666667</v>
      </c>
      <c r="E15" s="12">
        <v>107</v>
      </c>
      <c r="F15" s="12">
        <v>120</v>
      </c>
    </row>
    <row r="16" spans="1:6" ht="30" customHeight="1">
      <c r="A16" s="15"/>
      <c r="B16" s="19"/>
      <c r="C16" s="10">
        <v>2023</v>
      </c>
      <c r="D16" s="11">
        <f aca="true" t="shared" si="2" ref="D16">SUM(E16/F16*100)</f>
        <v>96.12068965517241</v>
      </c>
      <c r="E16" s="12">
        <v>223</v>
      </c>
      <c r="F16" s="12">
        <v>232</v>
      </c>
    </row>
    <row r="18" spans="1:4" ht="15">
      <c r="A18" s="3">
        <v>1</v>
      </c>
      <c r="B18" s="3" t="s">
        <v>15</v>
      </c>
      <c r="C18" s="3"/>
      <c r="D18" s="3"/>
    </row>
    <row r="19" spans="1:4" ht="15">
      <c r="A19" s="3">
        <v>2</v>
      </c>
      <c r="B19" s="3" t="s">
        <v>14</v>
      </c>
      <c r="C19" s="3"/>
      <c r="D19" s="3"/>
    </row>
    <row r="20" spans="1:2" ht="15">
      <c r="A20" s="14" t="s">
        <v>54</v>
      </c>
      <c r="B20" s="3" t="s">
        <v>56</v>
      </c>
    </row>
  </sheetData>
  <mergeCells count="5">
    <mergeCell ref="A1:F1"/>
    <mergeCell ref="A2:F2"/>
    <mergeCell ref="A3:F3"/>
    <mergeCell ref="A9:A16"/>
    <mergeCell ref="B11:B1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B4906-C2AC-47D8-BD5E-0B67DC17A16D}">
  <dimension ref="A1:F20"/>
  <sheetViews>
    <sheetView view="pageBreakPreview" zoomScale="90" zoomScaleSheetLayoutView="90" workbookViewId="0" topLeftCell="A7">
      <selection activeCell="D29" sqref="D29"/>
    </sheetView>
  </sheetViews>
  <sheetFormatPr defaultColWidth="11.421875" defaultRowHeight="15"/>
  <cols>
    <col min="1" max="1" width="8.00390625" style="1" customWidth="1"/>
    <col min="2" max="2" width="4.8515625" style="1" customWidth="1"/>
    <col min="3" max="3" width="18.140625" style="1" customWidth="1"/>
    <col min="4" max="6" width="40.7109375" style="1" customWidth="1"/>
    <col min="7" max="16384" width="11.421875" style="1" customWidth="1"/>
  </cols>
  <sheetData>
    <row r="1" spans="1:6" ht="14.25">
      <c r="A1" s="16" t="s">
        <v>55</v>
      </c>
      <c r="B1" s="16"/>
      <c r="C1" s="16"/>
      <c r="D1" s="16"/>
      <c r="E1" s="16"/>
      <c r="F1" s="16"/>
    </row>
    <row r="2" spans="1:6" ht="14.25">
      <c r="A2" s="16" t="s">
        <v>9</v>
      </c>
      <c r="B2" s="16"/>
      <c r="C2" s="16"/>
      <c r="D2" s="16"/>
      <c r="E2" s="16"/>
      <c r="F2" s="16"/>
    </row>
    <row r="3" spans="1:6" ht="14.25">
      <c r="A3" s="16" t="s">
        <v>10</v>
      </c>
      <c r="B3" s="16"/>
      <c r="C3" s="16"/>
      <c r="D3" s="16"/>
      <c r="E3" s="16"/>
      <c r="F3" s="16"/>
    </row>
    <row r="5" spans="1:4" ht="15">
      <c r="A5" s="1" t="s">
        <v>11</v>
      </c>
      <c r="D5" s="2" t="s">
        <v>12</v>
      </c>
    </row>
    <row r="6" spans="1:4" ht="15">
      <c r="A6" s="1" t="s">
        <v>5</v>
      </c>
      <c r="D6" s="2" t="s">
        <v>13</v>
      </c>
    </row>
    <row r="8" spans="1:6" ht="15">
      <c r="A8" s="4" t="s">
        <v>4</v>
      </c>
      <c r="B8" s="4"/>
      <c r="C8" s="4" t="s">
        <v>0</v>
      </c>
      <c r="D8" s="4" t="s">
        <v>1</v>
      </c>
      <c r="E8" s="4" t="s">
        <v>2</v>
      </c>
      <c r="F8" s="4" t="s">
        <v>3</v>
      </c>
    </row>
    <row r="9" spans="1:6" ht="78" customHeight="1">
      <c r="A9" s="15">
        <v>9</v>
      </c>
      <c r="B9" s="5"/>
      <c r="C9" s="13"/>
      <c r="D9" s="6" t="s">
        <v>37</v>
      </c>
      <c r="E9" s="6" t="s">
        <v>38</v>
      </c>
      <c r="F9" s="6" t="s">
        <v>39</v>
      </c>
    </row>
    <row r="10" spans="1:6" ht="15">
      <c r="A10" s="15"/>
      <c r="B10" s="5">
        <v>1</v>
      </c>
      <c r="C10" s="7">
        <v>2014</v>
      </c>
      <c r="D10" s="8">
        <f>SUM(E10/F10*100)</f>
        <v>81.77295341474446</v>
      </c>
      <c r="E10" s="9">
        <v>1808</v>
      </c>
      <c r="F10" s="9">
        <v>2211</v>
      </c>
    </row>
    <row r="11" spans="1:6" ht="30" customHeight="1">
      <c r="A11" s="15"/>
      <c r="B11" s="17">
        <v>2</v>
      </c>
      <c r="C11" s="10">
        <v>2018</v>
      </c>
      <c r="D11" s="11">
        <f>SUM(E11/F11*100)</f>
        <v>96.58278524449528</v>
      </c>
      <c r="E11" s="12">
        <v>6755</v>
      </c>
      <c r="F11" s="12">
        <v>6994</v>
      </c>
    </row>
    <row r="12" spans="1:6" ht="30" customHeight="1">
      <c r="A12" s="15"/>
      <c r="B12" s="18"/>
      <c r="C12" s="10">
        <v>2019</v>
      </c>
      <c r="D12" s="11">
        <f aca="true" t="shared" si="0" ref="D12:D13">SUM(E12/F12*100)</f>
        <v>90.83575346886093</v>
      </c>
      <c r="E12" s="12">
        <v>5630</v>
      </c>
      <c r="F12" s="12">
        <v>6198</v>
      </c>
    </row>
    <row r="13" spans="1:6" ht="30" customHeight="1">
      <c r="A13" s="15"/>
      <c r="B13" s="18"/>
      <c r="C13" s="10">
        <v>2020</v>
      </c>
      <c r="D13" s="11">
        <f t="shared" si="0"/>
        <v>91.51501364877161</v>
      </c>
      <c r="E13" s="12">
        <v>4023</v>
      </c>
      <c r="F13" s="12">
        <v>4396</v>
      </c>
    </row>
    <row r="14" spans="1:6" ht="30" customHeight="1">
      <c r="A14" s="15"/>
      <c r="B14" s="18"/>
      <c r="C14" s="10">
        <v>2021</v>
      </c>
      <c r="D14" s="11">
        <f aca="true" t="shared" si="1" ref="D14">SUM(E14/F14*100)</f>
        <v>86.77739781794496</v>
      </c>
      <c r="E14" s="12">
        <v>5329</v>
      </c>
      <c r="F14" s="12">
        <v>6141</v>
      </c>
    </row>
    <row r="15" spans="1:6" ht="30" customHeight="1">
      <c r="A15" s="15"/>
      <c r="B15" s="18"/>
      <c r="C15" s="10">
        <v>2022</v>
      </c>
      <c r="D15" s="11">
        <f>IF(E15=0,0,E15/F15*100)</f>
        <v>85.69568990454151</v>
      </c>
      <c r="E15" s="12">
        <v>5925</v>
      </c>
      <c r="F15" s="12">
        <v>6914</v>
      </c>
    </row>
    <row r="16" spans="1:6" ht="30" customHeight="1">
      <c r="A16" s="15"/>
      <c r="B16" s="19"/>
      <c r="C16" s="10">
        <v>2023</v>
      </c>
      <c r="D16" s="11">
        <f aca="true" t="shared" si="2" ref="D16">SUM(E16/F16*100)</f>
        <v>89.05616676317312</v>
      </c>
      <c r="E16" s="12">
        <v>3076</v>
      </c>
      <c r="F16" s="12">
        <v>3454</v>
      </c>
    </row>
    <row r="18" spans="1:4" ht="15">
      <c r="A18" s="3">
        <v>1</v>
      </c>
      <c r="B18" s="3" t="s">
        <v>15</v>
      </c>
      <c r="C18" s="3"/>
      <c r="D18" s="3"/>
    </row>
    <row r="19" spans="1:4" ht="15">
      <c r="A19" s="3">
        <v>2</v>
      </c>
      <c r="B19" s="3" t="s">
        <v>14</v>
      </c>
      <c r="C19" s="3"/>
      <c r="D19" s="3"/>
    </row>
    <row r="20" spans="1:2" ht="15">
      <c r="A20" s="14" t="s">
        <v>54</v>
      </c>
      <c r="B20" s="3" t="s">
        <v>56</v>
      </c>
    </row>
  </sheetData>
  <mergeCells count="5">
    <mergeCell ref="A1:F1"/>
    <mergeCell ref="A2:F2"/>
    <mergeCell ref="A3:F3"/>
    <mergeCell ref="A9:A16"/>
    <mergeCell ref="B11:B1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Direccion Planeacion</dc:creator>
  <cp:keywords/>
  <dc:description/>
  <cp:lastModifiedBy>Usuario Direccion Planeacion</cp:lastModifiedBy>
  <cp:lastPrinted>2023-11-30T16:57:58Z</cp:lastPrinted>
  <dcterms:created xsi:type="dcterms:W3CDTF">2022-10-31T18:32:43Z</dcterms:created>
  <dcterms:modified xsi:type="dcterms:W3CDTF">2023-11-30T17:00:23Z</dcterms:modified>
  <cp:category/>
  <cp:version/>
  <cp:contentType/>
  <cp:contentStatus/>
</cp:coreProperties>
</file>